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450" tabRatio="566" activeTab="3"/>
  </bookViews>
  <sheets>
    <sheet name="6-7 třída DÍVKY" sheetId="1" r:id="rId1"/>
    <sheet name="6-7 třída KLUCI" sheetId="2" r:id="rId2"/>
    <sheet name="8-9 třída DÍVKY" sheetId="3" r:id="rId3"/>
    <sheet name="8-9 třída KLUCI" sheetId="4" r:id="rId4"/>
    <sheet name="Zkratky ZŠ" sheetId="5" r:id="rId5"/>
    <sheet name="Bodovací tabulka" sheetId="6" r:id="rId6"/>
    <sheet name="import" sheetId="7" r:id="rId7"/>
  </sheets>
  <definedNames>
    <definedName name="__xlnm._FilterDatabase" localSheetId="0">'6-7 třída DÍVKY'!$A$3:$H$33</definedName>
    <definedName name="__xlnm._FilterDatabase" localSheetId="1">'6-7 třída KLUCI'!$A$3:$I$65</definedName>
    <definedName name="__xlnm._FilterDatabase" localSheetId="2">'8-9 třída DÍVKY'!$A$3:$H$48</definedName>
    <definedName name="__xlnm._FilterDatabase" localSheetId="3">'8-9 třída KLUCI'!$A$3:$H$62</definedName>
    <definedName name="__xlnm._FilterDatabase" localSheetId="4">'Zkratky ZŠ'!$A$3:$D$12</definedName>
    <definedName name="_xlnm._FilterDatabase" localSheetId="0" hidden="1">'6-7 třída DÍVKY'!$A$3:$H$33</definedName>
    <definedName name="_xlnm._FilterDatabase" localSheetId="1" hidden="1">'6-7 třída KLUCI'!$A$3:$H$64</definedName>
    <definedName name="_xlnm._FilterDatabase" localSheetId="2" hidden="1">'8-9 třída DÍVKY'!$A$3:$H$38</definedName>
    <definedName name="_xlnm._FilterDatabase" localSheetId="3" hidden="1">'8-9 třída KLUCI'!$A$3:$H$62</definedName>
    <definedName name="_xlnm._FilterDatabase" localSheetId="4" hidden="1">'Zkratky ZŠ'!$A$3:$D$13</definedName>
    <definedName name="_xlnm.Print_Area" localSheetId="4">'Zkratky ZŠ'!$A$1:$D$12</definedName>
  </definedNames>
  <calcPr calcId="125725"/>
</workbook>
</file>

<file path=xl/calcChain.xml><?xml version="1.0" encoding="utf-8"?>
<calcChain xmlns="http://schemas.openxmlformats.org/spreadsheetml/2006/main">
  <c r="K15" i="2"/>
  <c r="K9" i="1"/>
  <c r="E3" i="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"/>
  <c r="H10" i="4"/>
  <c r="H15" i="3"/>
  <c r="H16"/>
  <c r="H17" i="4"/>
  <c r="H21"/>
  <c r="H18"/>
  <c r="H19"/>
  <c r="H20"/>
  <c r="H20" i="2"/>
  <c r="H19"/>
  <c r="H21"/>
  <c r="H12" i="3"/>
  <c r="H13"/>
  <c r="H14"/>
  <c r="H15" i="4"/>
  <c r="H16"/>
  <c r="H15" i="2"/>
  <c r="H17"/>
  <c r="H16"/>
  <c r="H14"/>
  <c r="H18"/>
  <c r="H7" i="4" l="1"/>
  <c r="H4"/>
  <c r="H9"/>
  <c r="H6"/>
  <c r="H8"/>
  <c r="H5"/>
  <c r="H13"/>
  <c r="H11"/>
  <c r="H14"/>
  <c r="H12"/>
  <c r="H5" i="3"/>
  <c r="H6"/>
  <c r="H7"/>
  <c r="H8"/>
  <c r="H9"/>
  <c r="H17"/>
  <c r="H18"/>
  <c r="H10"/>
  <c r="H11"/>
  <c r="H19"/>
  <c r="H24" i="2"/>
  <c r="H22"/>
  <c r="K13" s="1"/>
  <c r="H25"/>
  <c r="H27"/>
  <c r="H26"/>
  <c r="H5"/>
  <c r="H6"/>
  <c r="H8"/>
  <c r="K17" s="1"/>
  <c r="H7"/>
  <c r="H4"/>
  <c r="H9"/>
  <c r="K11" s="1"/>
  <c r="H32"/>
  <c r="H29"/>
  <c r="H30"/>
  <c r="H31"/>
  <c r="H28"/>
  <c r="H13"/>
  <c r="H12"/>
  <c r="H11"/>
  <c r="H10"/>
  <c r="K10" s="1"/>
  <c r="H13" i="1"/>
  <c r="H18"/>
  <c r="H9"/>
  <c r="H21"/>
  <c r="H15"/>
  <c r="H20"/>
  <c r="H11"/>
  <c r="H22"/>
  <c r="K17" i="3"/>
  <c r="H17" i="1"/>
  <c r="H4"/>
  <c r="K8" i="2" l="1"/>
  <c r="K12"/>
  <c r="K14"/>
  <c r="K9"/>
  <c r="K17" i="4"/>
  <c r="H4" i="3"/>
  <c r="H12" i="1"/>
  <c r="H7"/>
  <c r="H16"/>
  <c r="H6"/>
  <c r="H10"/>
  <c r="H19"/>
  <c r="H14"/>
  <c r="H8"/>
  <c r="H5"/>
  <c r="H23" i="2"/>
  <c r="K16" s="1"/>
  <c r="K15" i="1"/>
  <c r="K15" i="4"/>
  <c r="K11" i="3"/>
  <c r="K15"/>
  <c r="C13" i="5" l="1"/>
  <c r="K8" i="1"/>
  <c r="K14" i="3"/>
  <c r="K14" i="4"/>
  <c r="K16" i="1"/>
  <c r="K11"/>
  <c r="K16" i="3"/>
  <c r="K16" i="4"/>
  <c r="K12"/>
  <c r="K17" i="1"/>
  <c r="C10" i="5" s="1"/>
  <c r="K9" i="4"/>
  <c r="K13" i="3"/>
  <c r="K10"/>
  <c r="K13" i="1"/>
  <c r="K12" i="3"/>
  <c r="K8" i="4"/>
  <c r="K9" i="3"/>
  <c r="K13" i="4"/>
  <c r="K12" i="1"/>
  <c r="K10"/>
  <c r="K8" i="3"/>
  <c r="K10" i="4"/>
  <c r="K14" i="1"/>
  <c r="K11" i="4"/>
  <c r="C11" i="5" l="1"/>
  <c r="C5"/>
  <c r="C8"/>
  <c r="C4"/>
  <c r="C9"/>
  <c r="C12"/>
  <c r="C7"/>
  <c r="C6"/>
</calcChain>
</file>

<file path=xl/sharedStrings.xml><?xml version="1.0" encoding="utf-8"?>
<sst xmlns="http://schemas.openxmlformats.org/spreadsheetml/2006/main" count="1856" uniqueCount="543">
  <si>
    <t>Memorial JUDr. Ferdinanda Bušty 6-7 třída žákyně</t>
  </si>
  <si>
    <t>St. číslo</t>
  </si>
  <si>
    <t>Příjmení</t>
  </si>
  <si>
    <t>Jméno</t>
  </si>
  <si>
    <t>Datum narození</t>
  </si>
  <si>
    <t>Škola</t>
  </si>
  <si>
    <t>Čas</t>
  </si>
  <si>
    <t>Pořadí</t>
  </si>
  <si>
    <t>Body</t>
  </si>
  <si>
    <t>ZDA</t>
  </si>
  <si>
    <t>BOR</t>
  </si>
  <si>
    <t>Body ZŠ celkem</t>
  </si>
  <si>
    <t>Součet</t>
  </si>
  <si>
    <t>REC</t>
  </si>
  <si>
    <t>SUC</t>
  </si>
  <si>
    <t>RAP</t>
  </si>
  <si>
    <t>CHL</t>
  </si>
  <si>
    <t>HRA</t>
  </si>
  <si>
    <t>LOM</t>
  </si>
  <si>
    <t>TRE</t>
  </si>
  <si>
    <t>Memorial JUDr. Ferdinanda Bušty 6-7 třída žáci</t>
  </si>
  <si>
    <t>Memorial JUDr. Ferdinanda Bušty 8- 9 třída kadetky</t>
  </si>
  <si>
    <t>Memorial JUDr. Ferdinanda Bušty 8- 9 třída kadeti</t>
  </si>
  <si>
    <t>Memorial JUDr. Ferdinanda Bušty výsledky soutěže škol</t>
  </si>
  <si>
    <t>Základní škola</t>
  </si>
  <si>
    <t>Zkratka/číslo</t>
  </si>
  <si>
    <t>Celkové bodové hodnocení ZŠ ( všechny skupiny )</t>
  </si>
  <si>
    <t>ZŠ Rapšach</t>
  </si>
  <si>
    <t>RAP/1</t>
  </si>
  <si>
    <t>SUC/2</t>
  </si>
  <si>
    <t>ZŠ Kardašova Řečice</t>
  </si>
  <si>
    <t>REC/3</t>
  </si>
  <si>
    <t>ZŠ J.Hradec I.</t>
  </si>
  <si>
    <t>HRA/4</t>
  </si>
  <si>
    <t>LOM/5</t>
  </si>
  <si>
    <t>ZDA/6</t>
  </si>
  <si>
    <t>CHL/8</t>
  </si>
  <si>
    <t>Třeboň</t>
  </si>
  <si>
    <t>TRE/9</t>
  </si>
  <si>
    <t>BOR/10</t>
  </si>
  <si>
    <t>Mikoláš</t>
  </si>
  <si>
    <t>Jan</t>
  </si>
  <si>
    <t>Bazal</t>
  </si>
  <si>
    <t>Martin</t>
  </si>
  <si>
    <t>Hruška</t>
  </si>
  <si>
    <t>Filip</t>
  </si>
  <si>
    <t>Picek</t>
  </si>
  <si>
    <t>Ondřej</t>
  </si>
  <si>
    <t>Bireš</t>
  </si>
  <si>
    <t>Karel</t>
  </si>
  <si>
    <t>David</t>
  </si>
  <si>
    <t>Němeček</t>
  </si>
  <si>
    <t>Jiří</t>
  </si>
  <si>
    <t>Kristýna</t>
  </si>
  <si>
    <t>Mejdrechová</t>
  </si>
  <si>
    <t>Tereza</t>
  </si>
  <si>
    <t>Komenda</t>
  </si>
  <si>
    <t>Josef</t>
  </si>
  <si>
    <t>Tomáš</t>
  </si>
  <si>
    <t>Kolář</t>
  </si>
  <si>
    <t>Vojtěch</t>
  </si>
  <si>
    <t>Petr</t>
  </si>
  <si>
    <t>Jenknerová</t>
  </si>
  <si>
    <t>Kateřina</t>
  </si>
  <si>
    <t>Němcová</t>
  </si>
  <si>
    <t>Šárka</t>
  </si>
  <si>
    <t>Kičinková</t>
  </si>
  <si>
    <t>Ivana</t>
  </si>
  <si>
    <t>Vacková</t>
  </si>
  <si>
    <t>Tobiáš</t>
  </si>
  <si>
    <t>Matyáš</t>
  </si>
  <si>
    <t>Adéla</t>
  </si>
  <si>
    <t>Anežka</t>
  </si>
  <si>
    <t>Veronika</t>
  </si>
  <si>
    <t>Jáchym</t>
  </si>
  <si>
    <t>Tunka</t>
  </si>
  <si>
    <t>Adam</t>
  </si>
  <si>
    <t>Černý</t>
  </si>
  <si>
    <t>Studnička</t>
  </si>
  <si>
    <t>Mündl</t>
  </si>
  <si>
    <t>Tadeáš</t>
  </si>
  <si>
    <t>Vičarová</t>
  </si>
  <si>
    <t>Hana</t>
  </si>
  <si>
    <t>Simona</t>
  </si>
  <si>
    <t>Šimková</t>
  </si>
  <si>
    <t>Nela</t>
  </si>
  <si>
    <t>Daniel</t>
  </si>
  <si>
    <t>Jakub</t>
  </si>
  <si>
    <t>Samuel</t>
  </si>
  <si>
    <t>Václav</t>
  </si>
  <si>
    <t>Matěj</t>
  </si>
  <si>
    <t>Anna</t>
  </si>
  <si>
    <t>Kopřiva</t>
  </si>
  <si>
    <t>Lukáš</t>
  </si>
  <si>
    <t>Eliška</t>
  </si>
  <si>
    <t>Klára</t>
  </si>
  <si>
    <t>Sobotka</t>
  </si>
  <si>
    <t>Švec</t>
  </si>
  <si>
    <t>Dvořák</t>
  </si>
  <si>
    <t>Ferenc</t>
  </si>
  <si>
    <t>Jana</t>
  </si>
  <si>
    <t>Michaela</t>
  </si>
  <si>
    <t>Charvát</t>
  </si>
  <si>
    <t>Miroslav</t>
  </si>
  <si>
    <t>Ohnoutka</t>
  </si>
  <si>
    <t>Marek</t>
  </si>
  <si>
    <t>Kos</t>
  </si>
  <si>
    <t>Hamerník</t>
  </si>
  <si>
    <t>Jaroslav</t>
  </si>
  <si>
    <t>Kučera</t>
  </si>
  <si>
    <t>Jindra</t>
  </si>
  <si>
    <t>Nestával</t>
  </si>
  <si>
    <t>Blafka</t>
  </si>
  <si>
    <t>Bracháček</t>
  </si>
  <si>
    <t>Chemerys</t>
  </si>
  <si>
    <t>Juřík</t>
  </si>
  <si>
    <t>Černošek</t>
  </si>
  <si>
    <t>Zíka</t>
  </si>
  <si>
    <t>Hloušek</t>
  </si>
  <si>
    <t>Landa</t>
  </si>
  <si>
    <t>Mixanová</t>
  </si>
  <si>
    <t>Cepáková</t>
  </si>
  <si>
    <t>Kropíková</t>
  </si>
  <si>
    <t>Šroubová</t>
  </si>
  <si>
    <t>Pelouchová</t>
  </si>
  <si>
    <t>Magdaléna</t>
  </si>
  <si>
    <t>Korunková</t>
  </si>
  <si>
    <t>Ella</t>
  </si>
  <si>
    <t>Deutschová</t>
  </si>
  <si>
    <t>Kleveta</t>
  </si>
  <si>
    <t>Ševčík</t>
  </si>
  <si>
    <t>Dráb</t>
  </si>
  <si>
    <t>Balaško</t>
  </si>
  <si>
    <t>Chládek</t>
  </si>
  <si>
    <t>Šuba</t>
  </si>
  <si>
    <t>Vrchota</t>
  </si>
  <si>
    <t>Pavlína</t>
  </si>
  <si>
    <t>Kopecká</t>
  </si>
  <si>
    <t>Lucie</t>
  </si>
  <si>
    <t>Pišanová</t>
  </si>
  <si>
    <t>Utěšená</t>
  </si>
  <si>
    <t>ZŠ Nerudova České Budějovice</t>
  </si>
  <si>
    <t>NER</t>
  </si>
  <si>
    <t>Löbl</t>
  </si>
  <si>
    <t>Vágner</t>
  </si>
  <si>
    <t>Michal</t>
  </si>
  <si>
    <t>Šrom</t>
  </si>
  <si>
    <t>Křivský</t>
  </si>
  <si>
    <t>Andrejič</t>
  </si>
  <si>
    <t>NER/11</t>
  </si>
  <si>
    <t>Dvořáčková</t>
  </si>
  <si>
    <t>Hošek</t>
  </si>
  <si>
    <t>Jankovský</t>
  </si>
  <si>
    <t>Dušek</t>
  </si>
  <si>
    <t>Neumann</t>
  </si>
  <si>
    <t>Alexandr</t>
  </si>
  <si>
    <t>Trnka</t>
  </si>
  <si>
    <t>Pavel</t>
  </si>
  <si>
    <t>Paroubek</t>
  </si>
  <si>
    <t>Říhová</t>
  </si>
  <si>
    <t>Cíková</t>
  </si>
  <si>
    <t>Váchová</t>
  </si>
  <si>
    <t>Jakubcová</t>
  </si>
  <si>
    <t>Mládek</t>
  </si>
  <si>
    <t>Skořepa</t>
  </si>
  <si>
    <t>Skřičil</t>
  </si>
  <si>
    <t>František</t>
  </si>
  <si>
    <t>Dražanová</t>
  </si>
  <si>
    <t>Ester</t>
  </si>
  <si>
    <t>Černá</t>
  </si>
  <si>
    <t>Marie</t>
  </si>
  <si>
    <t>Birešová</t>
  </si>
  <si>
    <t>Marcela</t>
  </si>
  <si>
    <t>Mikolášová</t>
  </si>
  <si>
    <t>Lhotka</t>
  </si>
  <si>
    <t>Šmausová</t>
  </si>
  <si>
    <t>Natálie</t>
  </si>
  <si>
    <t>Brzobohatý</t>
  </si>
  <si>
    <t>Karel Jaroslav</t>
  </si>
  <si>
    <t>Tymofii</t>
  </si>
  <si>
    <t>Macho</t>
  </si>
  <si>
    <t>Spurný</t>
  </si>
  <si>
    <t>Jaromír Jan</t>
  </si>
  <si>
    <t>Hnanusová</t>
  </si>
  <si>
    <t>Emma</t>
  </si>
  <si>
    <t>Kalátová</t>
  </si>
  <si>
    <t>Sophie</t>
  </si>
  <si>
    <t>Staňková</t>
  </si>
  <si>
    <t>Borovka</t>
  </si>
  <si>
    <t xml:space="preserve">Čechal </t>
  </si>
  <si>
    <t>Albert</t>
  </si>
  <si>
    <t>Hadač</t>
  </si>
  <si>
    <t>Hychka</t>
  </si>
  <si>
    <t>Yevhenii</t>
  </si>
  <si>
    <t>Kollmann</t>
  </si>
  <si>
    <t>Kotelianets</t>
  </si>
  <si>
    <t>Kirylo</t>
  </si>
  <si>
    <t>Krása</t>
  </si>
  <si>
    <t>Kubička</t>
  </si>
  <si>
    <t>Lakatoš</t>
  </si>
  <si>
    <t>Dominik</t>
  </si>
  <si>
    <t>Multan</t>
  </si>
  <si>
    <t>Mykola</t>
  </si>
  <si>
    <t>Nosál</t>
  </si>
  <si>
    <t>Ploc</t>
  </si>
  <si>
    <t>Milan</t>
  </si>
  <si>
    <t>Průša</t>
  </si>
  <si>
    <t>Radim</t>
  </si>
  <si>
    <t>Ryba</t>
  </si>
  <si>
    <t>Šimánek</t>
  </si>
  <si>
    <t>Robin</t>
  </si>
  <si>
    <t>Šimečka</t>
  </si>
  <si>
    <t>Vladyka</t>
  </si>
  <si>
    <t>Richard</t>
  </si>
  <si>
    <t>Vochozka</t>
  </si>
  <si>
    <t>Záhon</t>
  </si>
  <si>
    <t>Bolek Štefan</t>
  </si>
  <si>
    <t>Bendová</t>
  </si>
  <si>
    <t>Julie</t>
  </si>
  <si>
    <t>Maděrová</t>
  </si>
  <si>
    <t>Titova</t>
  </si>
  <si>
    <t>Lilia</t>
  </si>
  <si>
    <t>Sokolík</t>
  </si>
  <si>
    <t>Gunár</t>
  </si>
  <si>
    <t>Markus</t>
  </si>
  <si>
    <t>Šťáva</t>
  </si>
  <si>
    <t>Vaňátková</t>
  </si>
  <si>
    <t>Hubálovská</t>
  </si>
  <si>
    <t>Alan</t>
  </si>
  <si>
    <t xml:space="preserve">Koranda </t>
  </si>
  <si>
    <t>Vítek</t>
  </si>
  <si>
    <t xml:space="preserve">Ondřasina </t>
  </si>
  <si>
    <t>Nedvěd</t>
  </si>
  <si>
    <t>Michalik</t>
  </si>
  <si>
    <t>Plachá</t>
  </si>
  <si>
    <t>Nikol</t>
  </si>
  <si>
    <t>Hořká</t>
  </si>
  <si>
    <t>Plucarová</t>
  </si>
  <si>
    <t>Šmolová</t>
  </si>
  <si>
    <t>Lada</t>
  </si>
  <si>
    <t>Hrdlička</t>
  </si>
  <si>
    <t>Košťál</t>
  </si>
  <si>
    <t>Michl</t>
  </si>
  <si>
    <t>Mikuláš</t>
  </si>
  <si>
    <t>Pugner</t>
  </si>
  <si>
    <t>Smolík</t>
  </si>
  <si>
    <t>Quang</t>
  </si>
  <si>
    <t>Bao</t>
  </si>
  <si>
    <t>Pluhaříková</t>
  </si>
  <si>
    <t>Strapková</t>
  </si>
  <si>
    <t>Květa</t>
  </si>
  <si>
    <t>Trníková</t>
  </si>
  <si>
    <t>Karolína</t>
  </si>
  <si>
    <t xml:space="preserve">Gorský </t>
  </si>
  <si>
    <t>Holub</t>
  </si>
  <si>
    <t>Nohava</t>
  </si>
  <si>
    <t>Severin</t>
  </si>
  <si>
    <t>Novák</t>
  </si>
  <si>
    <t>Hubert</t>
  </si>
  <si>
    <t>Žák</t>
  </si>
  <si>
    <t xml:space="preserve">Hronová </t>
  </si>
  <si>
    <t xml:space="preserve">Špalová </t>
  </si>
  <si>
    <t>Holemář</t>
  </si>
  <si>
    <t>Ganzwohl</t>
  </si>
  <si>
    <t>Zdeněk</t>
  </si>
  <si>
    <t>Janů</t>
  </si>
  <si>
    <t>Ležal</t>
  </si>
  <si>
    <t xml:space="preserve">Mokrá </t>
  </si>
  <si>
    <t>Kramárová</t>
  </si>
  <si>
    <t>Klimeš</t>
  </si>
  <si>
    <t>Homola</t>
  </si>
  <si>
    <t>Dolanský</t>
  </si>
  <si>
    <t>Michut</t>
  </si>
  <si>
    <t>Němec</t>
  </si>
  <si>
    <t>Luboš</t>
  </si>
  <si>
    <t>Jelínek</t>
  </si>
  <si>
    <t>Hrubá</t>
  </si>
  <si>
    <t>Svobodová</t>
  </si>
  <si>
    <t>Annie</t>
  </si>
  <si>
    <t>Musiolová</t>
  </si>
  <si>
    <t>Andrea</t>
  </si>
  <si>
    <t>Košťálová</t>
  </si>
  <si>
    <t>Barbora</t>
  </si>
  <si>
    <t>Červinková</t>
  </si>
  <si>
    <t>Havelková</t>
  </si>
  <si>
    <t>Mairich</t>
  </si>
  <si>
    <t>Stojaspal</t>
  </si>
  <si>
    <t>Denis</t>
  </si>
  <si>
    <t>Matoušek</t>
  </si>
  <si>
    <t xml:space="preserve">Fučík </t>
  </si>
  <si>
    <t>Pašková</t>
  </si>
  <si>
    <t>Karla</t>
  </si>
  <si>
    <t xml:space="preserve">Řimnáčová </t>
  </si>
  <si>
    <t>Štěpánka</t>
  </si>
  <si>
    <t>Školková</t>
  </si>
  <si>
    <t xml:space="preserve">Belanský </t>
  </si>
  <si>
    <t>Kamenišťák</t>
  </si>
  <si>
    <t>Jindrová</t>
  </si>
  <si>
    <t>Stela</t>
  </si>
  <si>
    <t>Němečková</t>
  </si>
  <si>
    <t xml:space="preserve">Štěpán </t>
  </si>
  <si>
    <t xml:space="preserve">Pršanec </t>
  </si>
  <si>
    <t xml:space="preserve">Vala </t>
  </si>
  <si>
    <t>Prokeš</t>
  </si>
  <si>
    <t>Vondrková</t>
  </si>
  <si>
    <t xml:space="preserve">Zajícová </t>
  </si>
  <si>
    <t>Jandová</t>
  </si>
  <si>
    <t>Chrtová</t>
  </si>
  <si>
    <t>Šimánková</t>
  </si>
  <si>
    <t>Sofie</t>
  </si>
  <si>
    <t>Holický</t>
  </si>
  <si>
    <t xml:space="preserve">Sojka </t>
  </si>
  <si>
    <t>Kuthan</t>
  </si>
  <si>
    <t>Staněk</t>
  </si>
  <si>
    <t>Turek</t>
  </si>
  <si>
    <t>Nymsová</t>
  </si>
  <si>
    <t>ZŠ Suchdol nad Lužnicí</t>
  </si>
  <si>
    <t>ZŠ Lomnice n/Luž</t>
  </si>
  <si>
    <t>ZŠ Žďár n/Sázavou</t>
  </si>
  <si>
    <t>ZŠ Chlum u Třeboně</t>
  </si>
  <si>
    <t>ZŠ Borovany</t>
  </si>
  <si>
    <t>Čermák</t>
  </si>
  <si>
    <t>Skřičilová</t>
  </si>
  <si>
    <t>Denisa</t>
  </si>
  <si>
    <t>F</t>
  </si>
  <si>
    <t>ZT6-7</t>
  </si>
  <si>
    <t>M</t>
  </si>
  <si>
    <t>MT6-7</t>
  </si>
  <si>
    <t>ZT8-9</t>
  </si>
  <si>
    <t>MT8-9</t>
  </si>
  <si>
    <t>bib</t>
  </si>
  <si>
    <t>tag</t>
  </si>
  <si>
    <t>lname</t>
  </si>
  <si>
    <t>fname</t>
  </si>
  <si>
    <t>gender</t>
  </si>
  <si>
    <t>team</t>
  </si>
  <si>
    <t>cat</t>
  </si>
  <si>
    <t>year</t>
  </si>
  <si>
    <t>note</t>
  </si>
  <si>
    <t>id</t>
  </si>
  <si>
    <t>race_id</t>
  </si>
  <si>
    <t>route_id</t>
  </si>
  <si>
    <t>c1</t>
  </si>
  <si>
    <t>c2</t>
  </si>
  <si>
    <t>c3</t>
  </si>
  <si>
    <t>Mikynová</t>
  </si>
  <si>
    <t>Eleonora</t>
  </si>
  <si>
    <t>00:08:47.50</t>
  </si>
  <si>
    <t>00:10:48.15</t>
  </si>
  <si>
    <t>00:09:29.99</t>
  </si>
  <si>
    <t>00:10:12.62</t>
  </si>
  <si>
    <t>00:10:00.83</t>
  </si>
  <si>
    <t>00:10:05.38</t>
  </si>
  <si>
    <t>00:10:53.22</t>
  </si>
  <si>
    <t>00:08:59.73</t>
  </si>
  <si>
    <t>00:10:09.39</t>
  </si>
  <si>
    <t>00:09:32.94</t>
  </si>
  <si>
    <t>00:10:40.04</t>
  </si>
  <si>
    <t>00:09:56.45</t>
  </si>
  <si>
    <t>00:10:24.44</t>
  </si>
  <si>
    <t>00:10:49.28</t>
  </si>
  <si>
    <t>00:09:44.10</t>
  </si>
  <si>
    <t>00:10:46.33</t>
  </si>
  <si>
    <t>00:13:16.28</t>
  </si>
  <si>
    <t>00:11:51.79</t>
  </si>
  <si>
    <t>00:11:58.00</t>
  </si>
  <si>
    <t>00:09:36.41</t>
  </si>
  <si>
    <t>00:09:44.31</t>
  </si>
  <si>
    <t>00:08:53.94</t>
  </si>
  <si>
    <t>00:11:06.11</t>
  </si>
  <si>
    <t>00:09:12.22</t>
  </si>
  <si>
    <t>00:09:49.54</t>
  </si>
  <si>
    <t>00:11:55.86</t>
  </si>
  <si>
    <t>00:11:24.48</t>
  </si>
  <si>
    <t>00:09:45.86</t>
  </si>
  <si>
    <t>00:08:07.70</t>
  </si>
  <si>
    <t>00:08:01.09</t>
  </si>
  <si>
    <t>Pengrác</t>
  </si>
  <si>
    <t>00:08:37.47</t>
  </si>
  <si>
    <t>00:08:32.28</t>
  </si>
  <si>
    <t>00:08:09.46</t>
  </si>
  <si>
    <t>00:09:25.54</t>
  </si>
  <si>
    <t>00:08:25.33</t>
  </si>
  <si>
    <t>00:09:10.96</t>
  </si>
  <si>
    <t>Ondřasina</t>
  </si>
  <si>
    <t>00:08:13.00</t>
  </si>
  <si>
    <t>00:10:39.48</t>
  </si>
  <si>
    <t>Fučík</t>
  </si>
  <si>
    <t>00:08:13.96</t>
  </si>
  <si>
    <t>00:08:18.41</t>
  </si>
  <si>
    <t>00:08:45.32</t>
  </si>
  <si>
    <t>00:08:17.12</t>
  </si>
  <si>
    <t>00:08:39.67</t>
  </si>
  <si>
    <t>Pršanec</t>
  </si>
  <si>
    <t>00:08:06.30</t>
  </si>
  <si>
    <t>Štěpán</t>
  </si>
  <si>
    <t>00:08:15.93</t>
  </si>
  <si>
    <t>Vala</t>
  </si>
  <si>
    <t>00:08:43.16</t>
  </si>
  <si>
    <t>00:08:24.13</t>
  </si>
  <si>
    <t>00:09:28.59</t>
  </si>
  <si>
    <t>00:08:54.24</t>
  </si>
  <si>
    <t>00:09:29.66</t>
  </si>
  <si>
    <t>00:08:21.32</t>
  </si>
  <si>
    <t>00:08:10.89</t>
  </si>
  <si>
    <t>00:09:59.62</t>
  </si>
  <si>
    <t>00:08:57.97</t>
  </si>
  <si>
    <t>00:08:43.07</t>
  </si>
  <si>
    <t>00:09:37.94</t>
  </si>
  <si>
    <t>00:09:57.53</t>
  </si>
  <si>
    <t>00:08:13.75</t>
  </si>
  <si>
    <t>00:10:48.39</t>
  </si>
  <si>
    <t>00:08:22.64</t>
  </si>
  <si>
    <t>00:11:05.57</t>
  </si>
  <si>
    <t>00:08:13.19</t>
  </si>
  <si>
    <t>00:10:06.53</t>
  </si>
  <si>
    <t>00:08:13.80</t>
  </si>
  <si>
    <t>00:09:27.72</t>
  </si>
  <si>
    <t>00:09:10.35</t>
  </si>
  <si>
    <t>Čechal</t>
  </si>
  <si>
    <t>00:09:49.35</t>
  </si>
  <si>
    <t>00:09:15.93</t>
  </si>
  <si>
    <t>00:08:47.99</t>
  </si>
  <si>
    <t>00:09:29.12</t>
  </si>
  <si>
    <t>00:09:26.55</t>
  </si>
  <si>
    <t>00:09:19.21</t>
  </si>
  <si>
    <t>00:10:30.72</t>
  </si>
  <si>
    <t>00:08:35.24</t>
  </si>
  <si>
    <t>00:10:14.52</t>
  </si>
  <si>
    <t>00:11:10.77</t>
  </si>
  <si>
    <t>00:09:28.05</t>
  </si>
  <si>
    <t>00:08:49.96</t>
  </si>
  <si>
    <t>00:08:44.50</t>
  </si>
  <si>
    <t>00:08:41.36</t>
  </si>
  <si>
    <t>00:09:18.18</t>
  </si>
  <si>
    <t>Bolek Stefan</t>
  </si>
  <si>
    <t>00:09:47.31</t>
  </si>
  <si>
    <t>00:08:28.87</t>
  </si>
  <si>
    <t>Holenář</t>
  </si>
  <si>
    <t>00:09:03.90</t>
  </si>
  <si>
    <t>00:08:21.09</t>
  </si>
  <si>
    <t>00:10:20.73</t>
  </si>
  <si>
    <t>00:15:50.52</t>
  </si>
  <si>
    <t>00:16:08.68</t>
  </si>
  <si>
    <t>00:16:44.63</t>
  </si>
  <si>
    <t>00:16:44.84</t>
  </si>
  <si>
    <t>00:16:47.23</t>
  </si>
  <si>
    <t>00:17:33.87</t>
  </si>
  <si>
    <t>00:17:46.62</t>
  </si>
  <si>
    <t>00:18:07.60</t>
  </si>
  <si>
    <t>00:18:12.13</t>
  </si>
  <si>
    <t>00:18:35.87</t>
  </si>
  <si>
    <t>00:18:36.99</t>
  </si>
  <si>
    <t>00:19:01.34</t>
  </si>
  <si>
    <t>00:19:04.18</t>
  </si>
  <si>
    <t>00:19:04.90</t>
  </si>
  <si>
    <t>00:19:14.09</t>
  </si>
  <si>
    <t>00:19:50.35</t>
  </si>
  <si>
    <t>00:20:03.92</t>
  </si>
  <si>
    <t>00:20:06.05</t>
  </si>
  <si>
    <t>00:20:13.53</t>
  </si>
  <si>
    <t>00:20:15.14</t>
  </si>
  <si>
    <t>00:20:23.70</t>
  </si>
  <si>
    <t>00:20:31.01</t>
  </si>
  <si>
    <t>00:20:34.76</t>
  </si>
  <si>
    <t>00:21:20.52</t>
  </si>
  <si>
    <t>00:21:23.23</t>
  </si>
  <si>
    <t>00:21:26.30</t>
  </si>
  <si>
    <t>00:21:39.50</t>
  </si>
  <si>
    <t>00:22:02.33</t>
  </si>
  <si>
    <t>00:23:32.37</t>
  </si>
  <si>
    <t>00:24:11.62</t>
  </si>
  <si>
    <t>00:24:24.80</t>
  </si>
  <si>
    <t>Řimnáčová</t>
  </si>
  <si>
    <t>Rejhoncová</t>
  </si>
  <si>
    <t>Hronová</t>
  </si>
  <si>
    <t>Špalová</t>
  </si>
  <si>
    <t>DNF</t>
  </si>
  <si>
    <t>Ježek</t>
  </si>
  <si>
    <t>CKBK</t>
  </si>
  <si>
    <t>00:09:37.83</t>
  </si>
  <si>
    <t>Belanský</t>
  </si>
  <si>
    <t>Sojka</t>
  </si>
  <si>
    <t>Gorský</t>
  </si>
  <si>
    <t>Zeman</t>
  </si>
  <si>
    <t>00:15:15.38</t>
  </si>
  <si>
    <t>00:15:44.18</t>
  </si>
  <si>
    <t>00:15:44.79</t>
  </si>
  <si>
    <t>00:15:45.07</t>
  </si>
  <si>
    <t>00:15:46.47</t>
  </si>
  <si>
    <t>00:15:49.73</t>
  </si>
  <si>
    <t>00:15:51.61</t>
  </si>
  <si>
    <t>00:15:52.08</t>
  </si>
  <si>
    <t>00:15:52.17</t>
  </si>
  <si>
    <t>00:15:54.96</t>
  </si>
  <si>
    <t>00:15:58.28</t>
  </si>
  <si>
    <t>00:16:00.11</t>
  </si>
  <si>
    <t>00:16:03.58</t>
  </si>
  <si>
    <t>00:16:09.21</t>
  </si>
  <si>
    <t>00:16:13.25</t>
  </si>
  <si>
    <t>00:16:37.55</t>
  </si>
  <si>
    <t>00:16:37.57</t>
  </si>
  <si>
    <t>00:16:45.33</t>
  </si>
  <si>
    <t>00:16:53.90</t>
  </si>
  <si>
    <t>00:16:54.42</t>
  </si>
  <si>
    <t>00:16:54.65</t>
  </si>
  <si>
    <t>00:16:54.84</t>
  </si>
  <si>
    <t>00:16:59.11</t>
  </si>
  <si>
    <t>00:17:06.75</t>
  </si>
  <si>
    <t>00:17:08.53</t>
  </si>
  <si>
    <t>00:17:18.56</t>
  </si>
  <si>
    <t>00:17:19.43</t>
  </si>
  <si>
    <t>00:17:28.47</t>
  </si>
  <si>
    <t>00:17:29.95</t>
  </si>
  <si>
    <t>00:17:38.01</t>
  </si>
  <si>
    <t>00:17:41.98</t>
  </si>
  <si>
    <t>00:17:45.70</t>
  </si>
  <si>
    <t>00:17:55.43</t>
  </si>
  <si>
    <t>00:18:07.43</t>
  </si>
  <si>
    <t>00:18:08.22</t>
  </si>
  <si>
    <t>00:18:08.35</t>
  </si>
  <si>
    <t>00:18:11.20</t>
  </si>
  <si>
    <t>00:18:13.38</t>
  </si>
  <si>
    <t>00:18:21.61</t>
  </si>
  <si>
    <t>00:18:27.72</t>
  </si>
  <si>
    <t>00:18:28.83</t>
  </si>
  <si>
    <t>00:18:32.27</t>
  </si>
  <si>
    <t>00:18:34.87</t>
  </si>
  <si>
    <t>00:18:51.63</t>
  </si>
  <si>
    <t>00:18:55.62</t>
  </si>
  <si>
    <t>00:18:59.51</t>
  </si>
  <si>
    <t>00:19:00.87</t>
  </si>
  <si>
    <t>00:19:01.47</t>
  </si>
  <si>
    <t>00:19:02.55</t>
  </si>
  <si>
    <t>00:19:02.72</t>
  </si>
  <si>
    <t>00:19:32.51</t>
  </si>
  <si>
    <t>00:19:33.84</t>
  </si>
  <si>
    <t>00:20:20.98</t>
  </si>
  <si>
    <t>00:21:21.70</t>
  </si>
  <si>
    <t>00:25:00.00</t>
  </si>
  <si>
    <t>00:26:00.00</t>
  </si>
  <si>
    <t>00:26:00.50</t>
  </si>
  <si>
    <t>Cena fair play</t>
  </si>
</sst>
</file>

<file path=xl/styles.xml><?xml version="1.0" encoding="utf-8"?>
<styleSheet xmlns="http://schemas.openxmlformats.org/spreadsheetml/2006/main">
  <numFmts count="3">
    <numFmt numFmtId="164" formatCode="#,##0.00\ [$Kč-405];[Red]\-#,##0.00\ [$Kč-405]"/>
    <numFmt numFmtId="165" formatCode="d/m/yyyy"/>
    <numFmt numFmtId="166" formatCode="h:mm;@"/>
  </numFmts>
  <fonts count="36">
    <font>
      <sz val="11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0"/>
      <color indexed="63"/>
      <name val="Calibri"/>
      <family val="2"/>
      <charset val="238"/>
    </font>
    <font>
      <i/>
      <sz val="10"/>
      <color indexed="23"/>
      <name val="Calibri"/>
      <family val="2"/>
      <charset val="238"/>
    </font>
    <font>
      <sz val="10"/>
      <color indexed="17"/>
      <name val="Calibri"/>
      <family val="2"/>
      <charset val="238"/>
    </font>
    <font>
      <sz val="10"/>
      <color indexed="19"/>
      <name val="Calibri"/>
      <family val="2"/>
      <charset val="238"/>
    </font>
    <font>
      <sz val="10"/>
      <color indexed="16"/>
      <name val="Calibri"/>
      <family val="2"/>
      <charset val="238"/>
    </font>
    <font>
      <b/>
      <sz val="10"/>
      <color indexed="9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9"/>
      <name val="Calibri"/>
      <family val="2"/>
      <charset val="238"/>
    </font>
    <font>
      <b/>
      <i/>
      <sz val="16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i/>
      <u/>
      <sz val="11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4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trike/>
      <sz val="14"/>
      <color indexed="8"/>
      <name val="Calibri"/>
      <family val="2"/>
      <charset val="238"/>
    </font>
    <font>
      <b/>
      <strike/>
      <sz val="14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16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charset val="238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sz val="14"/>
      <name val="Calibri"/>
      <family val="2"/>
      <scheme val="minor"/>
    </font>
    <font>
      <sz val="16"/>
      <color indexed="8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6"/>
        <bgColor indexed="10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27"/>
        <bgColor indexed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9">
    <xf numFmtId="0" fontId="0" fillId="0" borderId="0"/>
    <xf numFmtId="0" fontId="1" fillId="0" borderId="0" applyNumberFormat="0" applyFill="0" applyBorder="0" applyProtection="0"/>
    <xf numFmtId="0" fontId="2" fillId="0" borderId="0" applyNumberFormat="0" applyFill="0" applyBorder="0" applyProtection="0"/>
    <xf numFmtId="0" fontId="3" fillId="0" borderId="0" applyNumberFormat="0" applyFill="0" applyBorder="0" applyProtection="0"/>
    <xf numFmtId="0" fontId="19" fillId="0" borderId="0" applyNumberFormat="0" applyFill="0" applyBorder="0" applyProtection="0"/>
    <xf numFmtId="0" fontId="4" fillId="2" borderId="1" applyNumberFormat="0" applyProtection="0"/>
    <xf numFmtId="0" fontId="5" fillId="0" borderId="0" applyNumberFormat="0" applyFill="0" applyBorder="0" applyProtection="0"/>
    <xf numFmtId="0" fontId="19" fillId="0" borderId="0" applyNumberFormat="0" applyFill="0" applyBorder="0" applyProtection="0"/>
    <xf numFmtId="0" fontId="6" fillId="3" borderId="0" applyNumberFormat="0" applyBorder="0" applyProtection="0"/>
    <xf numFmtId="0" fontId="7" fillId="2" borderId="0" applyNumberFormat="0" applyBorder="0" applyProtection="0"/>
    <xf numFmtId="0" fontId="8" fillId="4" borderId="0" applyNumberFormat="0" applyBorder="0" applyProtection="0"/>
    <xf numFmtId="0" fontId="8" fillId="0" borderId="0" applyNumberFormat="0" applyFill="0" applyBorder="0" applyProtection="0"/>
    <xf numFmtId="0" fontId="9" fillId="5" borderId="0" applyNumberFormat="0" applyBorder="0" applyProtection="0"/>
    <xf numFmtId="0" fontId="10" fillId="0" borderId="0" applyNumberFormat="0" applyFill="0" applyBorder="0" applyProtection="0"/>
    <xf numFmtId="0" fontId="11" fillId="6" borderId="0" applyNumberFormat="0" applyBorder="0" applyProtection="0"/>
    <xf numFmtId="0" fontId="11" fillId="7" borderId="0" applyNumberFormat="0" applyBorder="0" applyProtection="0"/>
    <xf numFmtId="0" fontId="10" fillId="8" borderId="0" applyNumberFormat="0" applyBorder="0" applyProtection="0"/>
    <xf numFmtId="0" fontId="12" fillId="0" borderId="0">
      <alignment horizontal="center" textRotation="90"/>
    </xf>
    <xf numFmtId="0" fontId="13" fillId="0" borderId="0"/>
    <xf numFmtId="0" fontId="14" fillId="0" borderId="0"/>
    <xf numFmtId="0" fontId="15" fillId="0" borderId="0"/>
    <xf numFmtId="164" fontId="1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2" fontId="0" fillId="0" borderId="0" xfId="0" applyNumberFormat="1"/>
    <xf numFmtId="0" fontId="16" fillId="0" borderId="0" xfId="0" applyFont="1" applyAlignment="1">
      <alignment horizontal="left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/>
    <xf numFmtId="19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/>
    <xf numFmtId="0" fontId="21" fillId="0" borderId="0" xfId="0" applyFont="1" applyAlignment="1">
      <alignment horizontal="center" vertical="center"/>
    </xf>
    <xf numFmtId="0" fontId="21" fillId="0" borderId="0" xfId="0" applyFont="1"/>
    <xf numFmtId="1" fontId="20" fillId="0" borderId="10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horizontal="center"/>
    </xf>
    <xf numFmtId="165" fontId="22" fillId="0" borderId="6" xfId="0" applyNumberFormat="1" applyFont="1" applyBorder="1" applyAlignment="1">
      <alignment horizontal="center"/>
    </xf>
    <xf numFmtId="0" fontId="20" fillId="0" borderId="6" xfId="0" applyFont="1" applyBorder="1" applyAlignment="1">
      <alignment horizontal="center" vertical="center"/>
    </xf>
    <xf numFmtId="166" fontId="20" fillId="0" borderId="6" xfId="0" applyNumberFormat="1" applyFont="1" applyBorder="1" applyAlignment="1">
      <alignment horizontal="center" vertical="center"/>
    </xf>
    <xf numFmtId="2" fontId="21" fillId="0" borderId="0" xfId="0" applyNumberFormat="1" applyFont="1"/>
    <xf numFmtId="0" fontId="22" fillId="0" borderId="6" xfId="19" applyFont="1" applyBorder="1" applyAlignment="1">
      <alignment horizontal="center"/>
    </xf>
    <xf numFmtId="165" fontId="22" fillId="0" borderId="6" xfId="19" applyNumberFormat="1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165" fontId="20" fillId="0" borderId="6" xfId="0" applyNumberFormat="1" applyFont="1" applyBorder="1" applyAlignment="1">
      <alignment horizontal="center" vertical="center"/>
    </xf>
    <xf numFmtId="0" fontId="21" fillId="0" borderId="0" xfId="18" applyFont="1" applyAlignment="1">
      <alignment horizontal="center" vertical="center"/>
    </xf>
    <xf numFmtId="1" fontId="20" fillId="0" borderId="12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center"/>
    </xf>
    <xf numFmtId="165" fontId="22" fillId="0" borderId="13" xfId="0" applyNumberFormat="1" applyFont="1" applyBorder="1" applyAlignment="1">
      <alignment horizontal="center"/>
    </xf>
    <xf numFmtId="0" fontId="20" fillId="0" borderId="13" xfId="0" applyFont="1" applyBorder="1" applyAlignment="1">
      <alignment horizontal="center" vertical="center"/>
    </xf>
    <xf numFmtId="166" fontId="20" fillId="0" borderId="13" xfId="0" applyNumberFormat="1" applyFont="1" applyBorder="1" applyAlignment="1">
      <alignment horizontal="center" vertical="center"/>
    </xf>
    <xf numFmtId="165" fontId="21" fillId="0" borderId="0" xfId="0" applyNumberFormat="1" applyFont="1" applyAlignment="1">
      <alignment horizontal="center"/>
    </xf>
    <xf numFmtId="19" fontId="21" fillId="0" borderId="0" xfId="0" applyNumberFormat="1" applyFont="1"/>
    <xf numFmtId="0" fontId="17" fillId="10" borderId="2" xfId="0" applyFont="1" applyFill="1" applyBorder="1" applyAlignment="1">
      <alignment horizontal="center"/>
    </xf>
    <xf numFmtId="0" fontId="17" fillId="10" borderId="5" xfId="0" applyFont="1" applyFill="1" applyBorder="1" applyAlignment="1">
      <alignment horizontal="center"/>
    </xf>
    <xf numFmtId="0" fontId="17" fillId="0" borderId="0" xfId="0" applyFont="1"/>
    <xf numFmtId="0" fontId="17" fillId="0" borderId="4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1" fontId="20" fillId="0" borderId="6" xfId="0" applyNumberFormat="1" applyFont="1" applyBorder="1" applyAlignment="1">
      <alignment horizontal="center" vertical="center"/>
    </xf>
    <xf numFmtId="166" fontId="20" fillId="0" borderId="6" xfId="0" applyNumberFormat="1" applyFont="1" applyBorder="1" applyAlignment="1">
      <alignment horizontal="center"/>
    </xf>
    <xf numFmtId="165" fontId="22" fillId="0" borderId="6" xfId="19" applyNumberFormat="1" applyFont="1" applyBorder="1" applyAlignment="1">
      <alignment horizontal="center" wrapText="1"/>
    </xf>
    <xf numFmtId="0" fontId="21" fillId="0" borderId="6" xfId="0" applyFont="1" applyBorder="1" applyAlignment="1">
      <alignment horizontal="center" vertical="center"/>
    </xf>
    <xf numFmtId="1" fontId="20" fillId="0" borderId="6" xfId="0" applyNumberFormat="1" applyFont="1" applyBorder="1" applyAlignment="1">
      <alignment horizontal="center"/>
    </xf>
    <xf numFmtId="1" fontId="21" fillId="0" borderId="6" xfId="0" applyNumberFormat="1" applyFont="1" applyBorder="1" applyAlignment="1">
      <alignment horizontal="center"/>
    </xf>
    <xf numFmtId="0" fontId="23" fillId="0" borderId="6" xfId="19" applyFont="1" applyBorder="1" applyAlignment="1">
      <alignment horizontal="center"/>
    </xf>
    <xf numFmtId="165" fontId="23" fillId="0" borderId="6" xfId="19" applyNumberFormat="1" applyFont="1" applyBorder="1" applyAlignment="1">
      <alignment horizontal="center"/>
    </xf>
    <xf numFmtId="166" fontId="21" fillId="0" borderId="6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" fontId="21" fillId="0" borderId="12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/>
    </xf>
    <xf numFmtId="165" fontId="23" fillId="0" borderId="13" xfId="0" applyNumberFormat="1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166" fontId="21" fillId="0" borderId="13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/>
    </xf>
    <xf numFmtId="0" fontId="16" fillId="0" borderId="0" xfId="0" applyFont="1"/>
    <xf numFmtId="1" fontId="16" fillId="0" borderId="0" xfId="0" applyNumberFormat="1" applyFont="1"/>
    <xf numFmtId="1" fontId="20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1"/>
    </xf>
    <xf numFmtId="0" fontId="2" fillId="0" borderId="0" xfId="0" applyFont="1"/>
    <xf numFmtId="1" fontId="21" fillId="0" borderId="13" xfId="0" applyNumberFormat="1" applyFont="1" applyBorder="1" applyAlignment="1">
      <alignment horizontal="center" vertical="center"/>
    </xf>
    <xf numFmtId="0" fontId="18" fillId="9" borderId="6" xfId="18" applyFont="1" applyFill="1" applyBorder="1" applyAlignment="1">
      <alignment horizontal="center" vertical="center"/>
    </xf>
    <xf numFmtId="0" fontId="24" fillId="0" borderId="6" xfId="18" applyFont="1" applyBorder="1"/>
    <xf numFmtId="0" fontId="25" fillId="0" borderId="6" xfId="0" applyFont="1" applyBorder="1" applyAlignment="1">
      <alignment horizontal="center" vertical="center"/>
    </xf>
    <xf numFmtId="0" fontId="26" fillId="9" borderId="7" xfId="0" applyFont="1" applyFill="1" applyBorder="1" applyAlignment="1">
      <alignment horizontal="center" vertical="center"/>
    </xf>
    <xf numFmtId="0" fontId="26" fillId="9" borderId="8" xfId="0" applyFont="1" applyFill="1" applyBorder="1" applyAlignment="1">
      <alignment horizontal="center" vertical="center"/>
    </xf>
    <xf numFmtId="165" fontId="26" fillId="9" borderId="8" xfId="0" applyNumberFormat="1" applyFont="1" applyFill="1" applyBorder="1" applyAlignment="1">
      <alignment horizontal="center" vertical="center"/>
    </xf>
    <xf numFmtId="19" fontId="26" fillId="9" borderId="8" xfId="0" applyNumberFormat="1" applyFont="1" applyFill="1" applyBorder="1" applyAlignment="1">
      <alignment horizontal="center" vertical="center"/>
    </xf>
    <xf numFmtId="2" fontId="26" fillId="9" borderId="8" xfId="0" applyNumberFormat="1" applyFont="1" applyFill="1" applyBorder="1" applyAlignment="1">
      <alignment horizontal="center" vertical="center"/>
    </xf>
    <xf numFmtId="0" fontId="26" fillId="9" borderId="9" xfId="0" applyFont="1" applyFill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27" fillId="9" borderId="7" xfId="0" applyFont="1" applyFill="1" applyBorder="1" applyAlignment="1">
      <alignment horizontal="center" vertical="center"/>
    </xf>
    <xf numFmtId="0" fontId="27" fillId="9" borderId="8" xfId="0" applyFont="1" applyFill="1" applyBorder="1" applyAlignment="1">
      <alignment horizontal="center" vertical="center"/>
    </xf>
    <xf numFmtId="165" fontId="27" fillId="9" borderId="8" xfId="0" applyNumberFormat="1" applyFont="1" applyFill="1" applyBorder="1" applyAlignment="1">
      <alignment horizontal="center" vertical="center"/>
    </xf>
    <xf numFmtId="19" fontId="27" fillId="9" borderId="8" xfId="0" applyNumberFormat="1" applyFont="1" applyFill="1" applyBorder="1" applyAlignment="1">
      <alignment horizontal="center" vertical="center"/>
    </xf>
    <xf numFmtId="2" fontId="27" fillId="9" borderId="8" xfId="0" applyNumberFormat="1" applyFont="1" applyFill="1" applyBorder="1" applyAlignment="1">
      <alignment horizontal="center" vertical="center"/>
    </xf>
    <xf numFmtId="0" fontId="27" fillId="9" borderId="9" xfId="0" applyFont="1" applyFill="1" applyBorder="1" applyAlignment="1">
      <alignment horizontal="center"/>
    </xf>
    <xf numFmtId="0" fontId="26" fillId="9" borderId="7" xfId="0" applyFont="1" applyFill="1" applyBorder="1" applyAlignment="1">
      <alignment horizontal="center"/>
    </xf>
    <xf numFmtId="0" fontId="26" fillId="9" borderId="8" xfId="0" applyFont="1" applyFill="1" applyBorder="1" applyAlignment="1">
      <alignment horizontal="center"/>
    </xf>
    <xf numFmtId="19" fontId="26" fillId="9" borderId="8" xfId="0" applyNumberFormat="1" applyFont="1" applyFill="1" applyBorder="1" applyAlignment="1">
      <alignment horizontal="center"/>
    </xf>
    <xf numFmtId="2" fontId="26" fillId="9" borderId="8" xfId="0" applyNumberFormat="1" applyFont="1" applyFill="1" applyBorder="1" applyAlignment="1">
      <alignment horizontal="center"/>
    </xf>
    <xf numFmtId="0" fontId="26" fillId="9" borderId="6" xfId="0" applyFont="1" applyFill="1" applyBorder="1" applyAlignment="1">
      <alignment horizontal="center"/>
    </xf>
    <xf numFmtId="165" fontId="26" fillId="9" borderId="6" xfId="0" applyNumberFormat="1" applyFont="1" applyFill="1" applyBorder="1" applyAlignment="1">
      <alignment horizontal="center"/>
    </xf>
    <xf numFmtId="19" fontId="26" fillId="9" borderId="6" xfId="0" applyNumberFormat="1" applyFont="1" applyFill="1" applyBorder="1" applyAlignment="1">
      <alignment horizontal="center"/>
    </xf>
    <xf numFmtId="1" fontId="26" fillId="9" borderId="6" xfId="0" applyNumberFormat="1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 vertical="center"/>
    </xf>
    <xf numFmtId="0" fontId="3" fillId="0" borderId="3" xfId="18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8" fillId="9" borderId="3" xfId="0" applyFont="1" applyFill="1" applyBorder="1" applyAlignment="1">
      <alignment horizontal="center" vertical="center"/>
    </xf>
    <xf numFmtId="0" fontId="28" fillId="0" borderId="3" xfId="18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/>
    </xf>
    <xf numFmtId="0" fontId="17" fillId="11" borderId="6" xfId="18" applyFont="1" applyFill="1" applyBorder="1"/>
    <xf numFmtId="0" fontId="18" fillId="11" borderId="6" xfId="0" applyFont="1" applyFill="1" applyBorder="1" applyAlignment="1">
      <alignment horizontal="center" vertical="center"/>
    </xf>
    <xf numFmtId="0" fontId="17" fillId="11" borderId="6" xfId="0" applyFont="1" applyFill="1" applyBorder="1" applyAlignment="1">
      <alignment horizontal="center"/>
    </xf>
    <xf numFmtId="0" fontId="18" fillId="9" borderId="6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/>
    </xf>
    <xf numFmtId="0" fontId="32" fillId="0" borderId="6" xfId="24" applyFont="1" applyBorder="1"/>
    <xf numFmtId="0" fontId="31" fillId="0" borderId="6" xfId="26" applyFont="1" applyBorder="1"/>
    <xf numFmtId="0" fontId="18" fillId="9" borderId="6" xfId="0" applyFont="1" applyFill="1" applyBorder="1" applyAlignment="1">
      <alignment vertical="center"/>
    </xf>
    <xf numFmtId="0" fontId="33" fillId="0" borderId="6" xfId="0" applyFont="1" applyBorder="1" applyAlignment="1">
      <alignment horizontal="center" vertical="center"/>
    </xf>
    <xf numFmtId="165" fontId="33" fillId="0" borderId="6" xfId="0" applyNumberFormat="1" applyFont="1" applyBorder="1" applyAlignment="1">
      <alignment horizontal="center" vertical="center"/>
    </xf>
    <xf numFmtId="0" fontId="34" fillId="0" borderId="6" xfId="19" applyFont="1" applyBorder="1" applyAlignment="1">
      <alignment horizontal="center"/>
    </xf>
    <xf numFmtId="165" fontId="34" fillId="0" borderId="6" xfId="19" applyNumberFormat="1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165" fontId="34" fillId="0" borderId="6" xfId="0" applyNumberFormat="1" applyFont="1" applyBorder="1" applyAlignment="1">
      <alignment horizontal="center"/>
    </xf>
    <xf numFmtId="0" fontId="31" fillId="0" borderId="6" xfId="27" applyFont="1" applyBorder="1"/>
    <xf numFmtId="0" fontId="31" fillId="0" borderId="6" xfId="28" applyFont="1" applyBorder="1"/>
    <xf numFmtId="4" fontId="34" fillId="0" borderId="6" xfId="19" applyNumberFormat="1" applyFont="1" applyBorder="1" applyAlignment="1">
      <alignment horizontal="left"/>
    </xf>
    <xf numFmtId="4" fontId="34" fillId="0" borderId="6" xfId="19" applyNumberFormat="1" applyFont="1" applyBorder="1" applyAlignment="1">
      <alignment horizontal="center"/>
    </xf>
    <xf numFmtId="0" fontId="33" fillId="0" borderId="6" xfId="0" applyFont="1" applyBorder="1" applyAlignment="1">
      <alignment horizontal="left" vertical="center"/>
    </xf>
    <xf numFmtId="0" fontId="31" fillId="0" borderId="0" xfId="26" applyFont="1" applyBorder="1"/>
    <xf numFmtId="0" fontId="20" fillId="12" borderId="6" xfId="0" applyFont="1" applyFill="1" applyBorder="1" applyAlignment="1">
      <alignment horizontal="center" vertical="center"/>
    </xf>
    <xf numFmtId="1" fontId="20" fillId="12" borderId="6" xfId="0" applyNumberFormat="1" applyFont="1" applyFill="1" applyBorder="1" applyAlignment="1">
      <alignment horizontal="center" vertical="center"/>
    </xf>
    <xf numFmtId="0" fontId="35" fillId="12" borderId="0" xfId="18" applyFont="1" applyFill="1" applyBorder="1" applyAlignment="1">
      <alignment horizontal="left" vertical="center"/>
    </xf>
    <xf numFmtId="0" fontId="0" fillId="12" borderId="0" xfId="0" applyFill="1"/>
    <xf numFmtId="0" fontId="22" fillId="0" borderId="6" xfId="0" applyFont="1" applyFill="1" applyBorder="1" applyAlignment="1">
      <alignment horizontal="center"/>
    </xf>
    <xf numFmtId="165" fontId="22" fillId="0" borderId="6" xfId="0" applyNumberFormat="1" applyFont="1" applyFill="1" applyBorder="1" applyAlignment="1">
      <alignment horizontal="center"/>
    </xf>
    <xf numFmtId="0" fontId="31" fillId="0" borderId="6" xfId="28" applyFont="1" applyFill="1" applyBorder="1"/>
    <xf numFmtId="1" fontId="20" fillId="0" borderId="6" xfId="0" applyNumberFormat="1" applyFont="1" applyFill="1" applyBorder="1" applyAlignment="1">
      <alignment horizontal="center" vertical="center"/>
    </xf>
    <xf numFmtId="0" fontId="31" fillId="12" borderId="6" xfId="28" applyFont="1" applyFill="1" applyBorder="1"/>
    <xf numFmtId="0" fontId="22" fillId="12" borderId="6" xfId="19" applyFont="1" applyFill="1" applyBorder="1" applyAlignment="1">
      <alignment horizontal="center"/>
    </xf>
    <xf numFmtId="165" fontId="22" fillId="12" borderId="6" xfId="19" applyNumberFormat="1" applyFont="1" applyFill="1" applyBorder="1" applyAlignment="1">
      <alignment horizontal="center"/>
    </xf>
    <xf numFmtId="0" fontId="20" fillId="0" borderId="6" xfId="0" applyFont="1" applyFill="1" applyBorder="1" applyAlignment="1">
      <alignment horizontal="center" vertical="center"/>
    </xf>
    <xf numFmtId="2" fontId="35" fillId="0" borderId="0" xfId="0" applyNumberFormat="1" applyFont="1" applyFill="1"/>
    <xf numFmtId="0" fontId="35" fillId="0" borderId="0" xfId="0" applyFont="1" applyFill="1"/>
    <xf numFmtId="0" fontId="0" fillId="0" borderId="0" xfId="0" applyFill="1"/>
    <xf numFmtId="2" fontId="0" fillId="0" borderId="0" xfId="0" applyNumberFormat="1" applyFill="1"/>
    <xf numFmtId="165" fontId="0" fillId="0" borderId="0" xfId="0" applyNumberFormat="1" applyFill="1"/>
    <xf numFmtId="19" fontId="0" fillId="0" borderId="0" xfId="0" applyNumberFormat="1" applyFill="1"/>
  </cellXfs>
  <cellStyles count="29">
    <cellStyle name="Accent" xfId="13"/>
    <cellStyle name="Accent 1" xfId="14"/>
    <cellStyle name="Accent 2" xfId="15"/>
    <cellStyle name="Accent 3" xfId="16"/>
    <cellStyle name="Bad" xfId="10"/>
    <cellStyle name="Error" xfId="12"/>
    <cellStyle name="Footnote" xfId="6"/>
    <cellStyle name="Good" xfId="8"/>
    <cellStyle name="Heading" xfId="1"/>
    <cellStyle name="Heading 1" xfId="2"/>
    <cellStyle name="Heading 2" xfId="3"/>
    <cellStyle name="Heading1" xfId="17"/>
    <cellStyle name="Neutral" xfId="9"/>
    <cellStyle name="normální" xfId="0" builtinId="0"/>
    <cellStyle name="normální 10" xfId="28"/>
    <cellStyle name="Normální 2" xfId="18"/>
    <cellStyle name="Normální 3" xfId="19"/>
    <cellStyle name="normální 4" xfId="22"/>
    <cellStyle name="normální 5" xfId="23"/>
    <cellStyle name="normální 6" xfId="24"/>
    <cellStyle name="normální 7" xfId="25"/>
    <cellStyle name="normální 8" xfId="26"/>
    <cellStyle name="normální 9" xfId="27"/>
    <cellStyle name="Note" xfId="5"/>
    <cellStyle name="Result" xfId="20"/>
    <cellStyle name="Result2" xfId="21"/>
    <cellStyle name="Status" xfId="7"/>
    <cellStyle name="Text" xfId="4"/>
    <cellStyle name="Warning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6600"/>
      <rgbColor rgb="00000080"/>
      <rgbColor rgb="00996600"/>
      <rgbColor rgb="00800080"/>
      <rgbColor rgb="00008080"/>
      <rgbColor rgb="00DDDDDD"/>
      <rgbColor rgb="00808080"/>
      <rgbColor rgb="009999FF"/>
      <rgbColor rgb="00993366"/>
      <rgbColor rgb="00FFFFCC"/>
      <rgbColor rgb="00F2F2F2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K43"/>
  <sheetViews>
    <sheetView zoomScale="85" zoomScaleNormal="85" workbookViewId="0">
      <pane ySplit="3" topLeftCell="A13" activePane="bottomLeft" state="frozen"/>
      <selection pane="bottomLeft" activeCell="H25" sqref="H25"/>
    </sheetView>
  </sheetViews>
  <sheetFormatPr defaultColWidth="8.7109375" defaultRowHeight="15"/>
  <cols>
    <col min="1" max="1" width="9.140625" style="1" customWidth="1"/>
    <col min="2" max="2" width="18.42578125" style="1" customWidth="1"/>
    <col min="3" max="3" width="18.28515625" style="1" customWidth="1"/>
    <col min="4" max="4" width="18.28515625" style="2" hidden="1" customWidth="1"/>
    <col min="5" max="5" width="18.42578125" style="1" customWidth="1"/>
    <col min="6" max="6" width="13.42578125" style="3" customWidth="1"/>
    <col min="7" max="7" width="9.140625" style="4" customWidth="1"/>
    <col min="8" max="8" width="18.5703125" style="5" customWidth="1"/>
    <col min="9" max="9" width="5.7109375" style="6" customWidth="1"/>
    <col min="10" max="10" width="18.7109375" customWidth="1"/>
    <col min="11" max="11" width="8.7109375" customWidth="1"/>
    <col min="12" max="12" width="9.85546875" customWidth="1"/>
  </cols>
  <sheetData>
    <row r="1" spans="1:11" ht="26.25">
      <c r="A1" s="7" t="s">
        <v>0</v>
      </c>
      <c r="H1" s="59"/>
    </row>
    <row r="3" spans="1:11" ht="21">
      <c r="A3" s="84" t="s">
        <v>1</v>
      </c>
      <c r="B3" s="84" t="s">
        <v>2</v>
      </c>
      <c r="C3" s="84" t="s">
        <v>3</v>
      </c>
      <c r="D3" s="85" t="s">
        <v>4</v>
      </c>
      <c r="E3" s="84" t="s">
        <v>5</v>
      </c>
      <c r="F3" s="86" t="s">
        <v>6</v>
      </c>
      <c r="G3" s="87" t="s">
        <v>7</v>
      </c>
      <c r="H3" s="87" t="s">
        <v>8</v>
      </c>
      <c r="I3" s="10"/>
    </row>
    <row r="4" spans="1:11" ht="18.75">
      <c r="A4" s="45">
        <v>1</v>
      </c>
      <c r="B4" s="19" t="s">
        <v>167</v>
      </c>
      <c r="C4" s="19" t="s">
        <v>168</v>
      </c>
      <c r="D4" s="20"/>
      <c r="E4" s="26" t="s">
        <v>10</v>
      </c>
      <c r="F4" s="100" t="s">
        <v>347</v>
      </c>
      <c r="G4" s="45">
        <v>1</v>
      </c>
      <c r="H4" s="41">
        <f>VLOOKUP(G4,'Bodovací tabulka'!$A$2:$B$31,2,0)</f>
        <v>60</v>
      </c>
      <c r="I4" s="10"/>
    </row>
    <row r="5" spans="1:11" ht="18.75">
      <c r="A5" s="45">
        <v>26</v>
      </c>
      <c r="B5" s="24" t="s">
        <v>251</v>
      </c>
      <c r="C5" s="24" t="s">
        <v>252</v>
      </c>
      <c r="D5" s="25"/>
      <c r="E5" s="26" t="s">
        <v>13</v>
      </c>
      <c r="F5" s="100" t="s">
        <v>368</v>
      </c>
      <c r="G5" s="45">
        <v>2</v>
      </c>
      <c r="H5" s="41">
        <f>VLOOKUP(G5,'Bodovací tabulka'!$A$2:$B$31,2,0)</f>
        <v>50</v>
      </c>
      <c r="I5" s="10"/>
      <c r="K5" s="6"/>
    </row>
    <row r="6" spans="1:11" ht="18.75">
      <c r="A6" s="45">
        <v>8</v>
      </c>
      <c r="B6" s="19" t="s">
        <v>81</v>
      </c>
      <c r="C6" s="19" t="s">
        <v>82</v>
      </c>
      <c r="D6" s="20"/>
      <c r="E6" s="26" t="s">
        <v>17</v>
      </c>
      <c r="F6" s="100" t="s">
        <v>354</v>
      </c>
      <c r="G6" s="45">
        <v>3</v>
      </c>
      <c r="H6" s="41">
        <f>VLOOKUP(G6,'Bodovací tabulka'!$A$2:$B$31,2,0)</f>
        <v>45</v>
      </c>
      <c r="I6" s="10"/>
      <c r="K6" s="6"/>
    </row>
    <row r="7" spans="1:11" ht="18.75">
      <c r="A7" s="45">
        <v>28</v>
      </c>
      <c r="B7" s="24" t="s">
        <v>126</v>
      </c>
      <c r="C7" s="24" t="s">
        <v>127</v>
      </c>
      <c r="D7" s="25"/>
      <c r="E7" s="21" t="s">
        <v>14</v>
      </c>
      <c r="F7" s="100" t="s">
        <v>370</v>
      </c>
      <c r="G7" s="45">
        <v>4</v>
      </c>
      <c r="H7" s="41">
        <f>VLOOKUP(G7,'Bodovací tabulka'!$A$2:$B$31,2,0)</f>
        <v>40</v>
      </c>
      <c r="I7" s="10"/>
      <c r="J7" s="88" t="s">
        <v>11</v>
      </c>
      <c r="K7" s="88" t="s">
        <v>12</v>
      </c>
    </row>
    <row r="8" spans="1:11" ht="18.75">
      <c r="A8" s="45">
        <v>3</v>
      </c>
      <c r="B8" s="24" t="s">
        <v>64</v>
      </c>
      <c r="C8" s="24" t="s">
        <v>55</v>
      </c>
      <c r="D8" s="25"/>
      <c r="E8" s="26" t="s">
        <v>10</v>
      </c>
      <c r="F8" s="100" t="s">
        <v>349</v>
      </c>
      <c r="G8" s="45">
        <v>5</v>
      </c>
      <c r="H8" s="41">
        <f>VLOOKUP(G8,'Bodovací tabulka'!$A$2:$B$31,2,0)</f>
        <v>35</v>
      </c>
      <c r="I8" s="10"/>
      <c r="J8" s="89" t="s">
        <v>14</v>
      </c>
      <c r="K8" s="90">
        <f>SUMIFS(H4:H33,E4:E33,"SUC",H4:H33,"&gt;0")</f>
        <v>75</v>
      </c>
    </row>
    <row r="9" spans="1:11" ht="18.75">
      <c r="A9" s="45">
        <v>12</v>
      </c>
      <c r="B9" s="24" t="s">
        <v>292</v>
      </c>
      <c r="C9" s="24" t="s">
        <v>293</v>
      </c>
      <c r="D9" s="25"/>
      <c r="E9" s="26" t="s">
        <v>16</v>
      </c>
      <c r="F9" s="100" t="s">
        <v>356</v>
      </c>
      <c r="G9" s="45">
        <v>6</v>
      </c>
      <c r="H9" s="41">
        <f>VLOOKUP(G9,'Bodovací tabulka'!$A$2:$B$31,2,0)</f>
        <v>30</v>
      </c>
      <c r="I9" s="10"/>
      <c r="J9" s="89" t="s">
        <v>15</v>
      </c>
      <c r="K9" s="90">
        <f>SUMIFS(H4:H33,E4:E33,"RAP",H4:H33,"&gt;0")</f>
        <v>0</v>
      </c>
    </row>
    <row r="10" spans="1:11" ht="18.75">
      <c r="A10" s="45">
        <v>24</v>
      </c>
      <c r="B10" s="19" t="s">
        <v>248</v>
      </c>
      <c r="C10" s="19" t="s">
        <v>53</v>
      </c>
      <c r="D10" s="20"/>
      <c r="E10" s="26" t="s">
        <v>13</v>
      </c>
      <c r="F10" s="100" t="s">
        <v>366</v>
      </c>
      <c r="G10" s="45">
        <v>7</v>
      </c>
      <c r="H10" s="41">
        <f>VLOOKUP(G10,'Bodovací tabulka'!$A$2:$B$31,2,0)</f>
        <v>28</v>
      </c>
      <c r="I10" s="10"/>
      <c r="J10" s="89" t="s">
        <v>13</v>
      </c>
      <c r="K10" s="90">
        <f>SUMIFS(H4:H33,E4:E33,"REC",H4:H33,"&gt;0")</f>
        <v>102</v>
      </c>
    </row>
    <row r="11" spans="1:11" ht="18.75">
      <c r="A11" s="45">
        <v>18</v>
      </c>
      <c r="B11" s="19" t="s">
        <v>307</v>
      </c>
      <c r="C11" s="19" t="s">
        <v>323</v>
      </c>
      <c r="D11" s="20"/>
      <c r="E11" s="26" t="s">
        <v>18</v>
      </c>
      <c r="F11" s="100" t="s">
        <v>361</v>
      </c>
      <c r="G11" s="45">
        <v>8</v>
      </c>
      <c r="H11" s="41">
        <f>VLOOKUP(G11,'Bodovací tabulka'!$A$2:$B$31,2,0)</f>
        <v>26</v>
      </c>
      <c r="I11" s="10"/>
      <c r="J11" s="89" t="s">
        <v>17</v>
      </c>
      <c r="K11" s="90">
        <f>SUMIFS(H4:H33,E4:E33,"HRA",H4:H33,"&gt;0")</f>
        <v>55</v>
      </c>
    </row>
    <row r="12" spans="1:11" ht="18.75">
      <c r="A12" s="73">
        <v>25</v>
      </c>
      <c r="B12" s="19" t="s">
        <v>249</v>
      </c>
      <c r="C12" s="19" t="s">
        <v>250</v>
      </c>
      <c r="D12" s="20"/>
      <c r="E12" s="26" t="s">
        <v>13</v>
      </c>
      <c r="F12" s="100" t="s">
        <v>367</v>
      </c>
      <c r="G12" s="45">
        <v>9</v>
      </c>
      <c r="H12" s="41">
        <f>VLOOKUP(G12,'Bodovací tabulka'!$A$2:$B$31,2,0)</f>
        <v>24</v>
      </c>
      <c r="I12" s="10"/>
      <c r="J12" s="89" t="s">
        <v>18</v>
      </c>
      <c r="K12" s="90">
        <f>SUMIFS(H4:H33,E4:E33,"LOM",H4:H33,"&gt;0")</f>
        <v>82</v>
      </c>
    </row>
    <row r="13" spans="1:11" ht="18.75">
      <c r="A13" s="45">
        <v>33</v>
      </c>
      <c r="B13" s="19" t="s">
        <v>268</v>
      </c>
      <c r="C13" s="19" t="s">
        <v>176</v>
      </c>
      <c r="D13" s="20"/>
      <c r="E13" s="26" t="s">
        <v>9</v>
      </c>
      <c r="F13" s="100" t="s">
        <v>374</v>
      </c>
      <c r="G13" s="45">
        <v>10</v>
      </c>
      <c r="H13" s="41">
        <f>VLOOKUP(G13,'Bodovací tabulka'!$A$2:$B$31,2,0)</f>
        <v>22</v>
      </c>
      <c r="I13" s="10"/>
      <c r="J13" s="89" t="s">
        <v>9</v>
      </c>
      <c r="K13" s="90">
        <f>SUMIFS(H4:H33,E4:E33,"ZDA",H4:H33,"&gt;0")</f>
        <v>30</v>
      </c>
    </row>
    <row r="14" spans="1:11" ht="18.75">
      <c r="A14" s="73">
        <v>29</v>
      </c>
      <c r="B14" s="19" t="s">
        <v>219</v>
      </c>
      <c r="C14" s="19" t="s">
        <v>71</v>
      </c>
      <c r="D14" s="20"/>
      <c r="E14" s="21" t="s">
        <v>14</v>
      </c>
      <c r="F14" s="100" t="s">
        <v>371</v>
      </c>
      <c r="G14" s="45">
        <v>11</v>
      </c>
      <c r="H14" s="41">
        <f>VLOOKUP(G14,'Bodovací tabulka'!$A$2:$B$31,2,0)</f>
        <v>20</v>
      </c>
      <c r="I14" s="10"/>
      <c r="J14" s="89" t="s">
        <v>16</v>
      </c>
      <c r="K14" s="90">
        <f>SUMIFS(H4:H33,E4:E33,"CHL",H4:H33,"&gt;0")</f>
        <v>59</v>
      </c>
    </row>
    <row r="15" spans="1:11" ht="18.75">
      <c r="A15" s="45">
        <v>14</v>
      </c>
      <c r="B15" s="19" t="s">
        <v>304</v>
      </c>
      <c r="C15" s="19" t="s">
        <v>91</v>
      </c>
      <c r="D15" s="20"/>
      <c r="E15" s="26" t="s">
        <v>18</v>
      </c>
      <c r="F15" s="100" t="s">
        <v>358</v>
      </c>
      <c r="G15" s="45">
        <v>12</v>
      </c>
      <c r="H15" s="41">
        <f>VLOOKUP(G15,'Bodovací tabulka'!$A$2:$B$31,2,0)</f>
        <v>19</v>
      </c>
      <c r="I15" s="10"/>
      <c r="J15" s="89" t="s">
        <v>19</v>
      </c>
      <c r="K15" s="90">
        <f>SUMIFS(H4:H33,E4:E33,"TRE",H4:H33,"&gt;0")</f>
        <v>0</v>
      </c>
    </row>
    <row r="16" spans="1:11" ht="18.75">
      <c r="A16" s="45">
        <v>5</v>
      </c>
      <c r="B16" s="19" t="s">
        <v>171</v>
      </c>
      <c r="C16" s="19" t="s">
        <v>101</v>
      </c>
      <c r="D16" s="20"/>
      <c r="E16" s="26" t="s">
        <v>10</v>
      </c>
      <c r="F16" s="100" t="s">
        <v>351</v>
      </c>
      <c r="G16" s="45">
        <v>13</v>
      </c>
      <c r="H16" s="41">
        <f>VLOOKUP(G16,'Bodovací tabulka'!$A$2:$B$31,2,0)</f>
        <v>18</v>
      </c>
      <c r="I16" s="10"/>
      <c r="J16" s="89" t="s">
        <v>10</v>
      </c>
      <c r="K16" s="90">
        <f>SUMIFS(H4:H33,E4:E33,"BOR",H4:H33,"&gt;0")</f>
        <v>145</v>
      </c>
    </row>
    <row r="17" spans="1:11" ht="18.75">
      <c r="A17" s="45">
        <v>6</v>
      </c>
      <c r="B17" s="19" t="s">
        <v>173</v>
      </c>
      <c r="C17" s="19" t="s">
        <v>91</v>
      </c>
      <c r="D17" s="20"/>
      <c r="E17" s="26" t="s">
        <v>10</v>
      </c>
      <c r="F17" s="100" t="s">
        <v>352</v>
      </c>
      <c r="G17" s="45">
        <v>14</v>
      </c>
      <c r="H17" s="41">
        <f>VLOOKUP(G17,'Bodovací tabulka'!$A$2:$B$31,2,0)</f>
        <v>17</v>
      </c>
      <c r="I17" s="10"/>
      <c r="J17" s="89" t="s">
        <v>142</v>
      </c>
      <c r="K17" s="90">
        <f>SUMIFS(H4:H33,E4:E33,"NER",H4:H33,"&gt;0")</f>
        <v>16</v>
      </c>
    </row>
    <row r="18" spans="1:11" ht="18.75">
      <c r="A18" s="45">
        <v>11</v>
      </c>
      <c r="B18" s="19" t="s">
        <v>290</v>
      </c>
      <c r="C18" s="19" t="s">
        <v>291</v>
      </c>
      <c r="D18" s="20"/>
      <c r="E18" s="26" t="s">
        <v>16</v>
      </c>
      <c r="F18" s="100" t="s">
        <v>355</v>
      </c>
      <c r="G18" s="45">
        <v>15</v>
      </c>
      <c r="H18" s="41">
        <f>VLOOKUP(G18,'Bodovací tabulka'!$A$2:$B$31,2,0)</f>
        <v>16</v>
      </c>
      <c r="I18" s="10"/>
      <c r="K18" s="6"/>
    </row>
    <row r="19" spans="1:11" ht="18.75">
      <c r="A19" s="45">
        <v>4</v>
      </c>
      <c r="B19" s="19" t="s">
        <v>171</v>
      </c>
      <c r="C19" s="19" t="s">
        <v>172</v>
      </c>
      <c r="D19" s="20"/>
      <c r="E19" s="26" t="s">
        <v>10</v>
      </c>
      <c r="F19" s="100" t="s">
        <v>350</v>
      </c>
      <c r="G19" s="45">
        <v>16</v>
      </c>
      <c r="H19" s="41">
        <f>VLOOKUP(G19,'Bodovací tabulka'!$A$2:$B$31,2,0)</f>
        <v>15</v>
      </c>
      <c r="I19" s="10"/>
      <c r="K19" s="6"/>
    </row>
    <row r="20" spans="1:11" ht="18.75">
      <c r="A20" s="45">
        <v>16</v>
      </c>
      <c r="B20" s="19" t="s">
        <v>305</v>
      </c>
      <c r="C20" s="19" t="s">
        <v>71</v>
      </c>
      <c r="D20" s="20"/>
      <c r="E20" s="26" t="s">
        <v>18</v>
      </c>
      <c r="F20" s="100" t="s">
        <v>359</v>
      </c>
      <c r="G20" s="45">
        <v>17</v>
      </c>
      <c r="H20" s="41">
        <f>VLOOKUP(G20,'Bodovací tabulka'!$A$2:$B$31,2,0)</f>
        <v>14</v>
      </c>
      <c r="I20" s="10"/>
      <c r="K20" s="6"/>
    </row>
    <row r="21" spans="1:11" ht="18.75">
      <c r="A21" s="45">
        <v>13</v>
      </c>
      <c r="B21" s="24" t="s">
        <v>294</v>
      </c>
      <c r="C21" s="24" t="s">
        <v>91</v>
      </c>
      <c r="D21" s="25"/>
      <c r="E21" s="26" t="s">
        <v>16</v>
      </c>
      <c r="F21" s="100" t="s">
        <v>357</v>
      </c>
      <c r="G21" s="45">
        <v>18</v>
      </c>
      <c r="H21" s="41">
        <f>VLOOKUP(G21,'Bodovací tabulka'!$A$2:$B$31,2,0)</f>
        <v>13</v>
      </c>
      <c r="I21" s="10"/>
      <c r="K21" s="6"/>
    </row>
    <row r="22" spans="1:11" ht="18.75">
      <c r="A22" s="73">
        <v>19</v>
      </c>
      <c r="B22" s="19" t="s">
        <v>308</v>
      </c>
      <c r="C22" s="19" t="s">
        <v>309</v>
      </c>
      <c r="D22" s="20"/>
      <c r="E22" s="26" t="s">
        <v>18</v>
      </c>
      <c r="F22" s="100" t="s">
        <v>362</v>
      </c>
      <c r="G22" s="45">
        <v>19</v>
      </c>
      <c r="H22" s="41">
        <f>VLOOKUP(G22,'Bodovací tabulka'!$A$2:$B$31,2,0)</f>
        <v>12</v>
      </c>
      <c r="I22" s="10"/>
      <c r="K22" s="6"/>
    </row>
    <row r="23" spans="1:11" ht="18.75">
      <c r="A23" s="45">
        <v>2</v>
      </c>
      <c r="B23" s="24" t="s">
        <v>169</v>
      </c>
      <c r="C23" s="24" t="s">
        <v>170</v>
      </c>
      <c r="D23" s="25"/>
      <c r="E23" s="26" t="s">
        <v>10</v>
      </c>
      <c r="F23" s="100" t="s">
        <v>348</v>
      </c>
      <c r="G23" s="45">
        <v>20</v>
      </c>
      <c r="H23" s="41"/>
      <c r="I23" s="10"/>
      <c r="K23" s="6"/>
    </row>
    <row r="24" spans="1:11" ht="18.75">
      <c r="A24" s="73">
        <v>17</v>
      </c>
      <c r="B24" s="19" t="s">
        <v>306</v>
      </c>
      <c r="C24" s="19" t="s">
        <v>55</v>
      </c>
      <c r="D24" s="20"/>
      <c r="E24" s="26" t="s">
        <v>18</v>
      </c>
      <c r="F24" s="100" t="s">
        <v>360</v>
      </c>
      <c r="G24" s="45">
        <v>21</v>
      </c>
      <c r="H24" s="41">
        <v>11</v>
      </c>
      <c r="I24" s="10"/>
      <c r="K24" s="6"/>
    </row>
    <row r="25" spans="1:11" ht="18.75">
      <c r="A25" s="45">
        <v>7</v>
      </c>
      <c r="B25" s="19" t="s">
        <v>84</v>
      </c>
      <c r="C25" s="19" t="s">
        <v>85</v>
      </c>
      <c r="D25" s="20"/>
      <c r="E25" s="26" t="s">
        <v>17</v>
      </c>
      <c r="F25" s="100" t="s">
        <v>353</v>
      </c>
      <c r="G25" s="45">
        <v>22</v>
      </c>
      <c r="H25" s="41">
        <v>10</v>
      </c>
      <c r="I25" s="10"/>
      <c r="K25" s="6"/>
    </row>
    <row r="26" spans="1:11" ht="18.75">
      <c r="A26" s="73">
        <v>27</v>
      </c>
      <c r="B26" s="19" t="s">
        <v>217</v>
      </c>
      <c r="C26" s="19" t="s">
        <v>218</v>
      </c>
      <c r="D26" s="20"/>
      <c r="E26" s="21" t="s">
        <v>14</v>
      </c>
      <c r="F26" s="100" t="s">
        <v>369</v>
      </c>
      <c r="G26" s="45">
        <v>23</v>
      </c>
      <c r="H26" s="41">
        <v>9</v>
      </c>
      <c r="I26" s="10"/>
      <c r="K26" s="6"/>
    </row>
    <row r="27" spans="1:11" ht="18.75">
      <c r="A27" s="45">
        <v>32</v>
      </c>
      <c r="B27" s="19" t="s">
        <v>267</v>
      </c>
      <c r="C27" s="19" t="s">
        <v>63</v>
      </c>
      <c r="D27" s="20"/>
      <c r="E27" s="26" t="s">
        <v>9</v>
      </c>
      <c r="F27" s="100" t="s">
        <v>373</v>
      </c>
      <c r="G27" s="45">
        <v>24</v>
      </c>
      <c r="H27" s="41">
        <v>8</v>
      </c>
      <c r="I27" s="10"/>
      <c r="K27" s="6"/>
    </row>
    <row r="28" spans="1:11" ht="18.75">
      <c r="A28" s="45">
        <v>22</v>
      </c>
      <c r="B28" s="19" t="s">
        <v>161</v>
      </c>
      <c r="C28" s="19" t="s">
        <v>73</v>
      </c>
      <c r="D28" s="20"/>
      <c r="E28" s="19" t="s">
        <v>142</v>
      </c>
      <c r="F28" s="100" t="s">
        <v>364</v>
      </c>
      <c r="G28" s="45">
        <v>25</v>
      </c>
      <c r="H28" s="41">
        <v>7</v>
      </c>
      <c r="I28" s="10"/>
      <c r="K28" s="6"/>
    </row>
    <row r="29" spans="1:11" ht="18.75">
      <c r="A29" s="45">
        <v>30</v>
      </c>
      <c r="B29" s="19" t="s">
        <v>220</v>
      </c>
      <c r="C29" s="19" t="s">
        <v>221</v>
      </c>
      <c r="D29" s="20"/>
      <c r="E29" s="21" t="s">
        <v>14</v>
      </c>
      <c r="F29" s="100" t="s">
        <v>372</v>
      </c>
      <c r="G29" s="45">
        <v>26</v>
      </c>
      <c r="H29" s="41">
        <v>6</v>
      </c>
      <c r="I29" s="10"/>
      <c r="K29" s="6"/>
    </row>
    <row r="30" spans="1:11" ht="18.75">
      <c r="A30" s="73">
        <v>23</v>
      </c>
      <c r="B30" s="24" t="s">
        <v>162</v>
      </c>
      <c r="C30" s="24" t="s">
        <v>94</v>
      </c>
      <c r="D30" s="25"/>
      <c r="E30" s="19" t="s">
        <v>142</v>
      </c>
      <c r="F30" s="100" t="s">
        <v>365</v>
      </c>
      <c r="G30" s="45">
        <v>27</v>
      </c>
      <c r="H30" s="41">
        <v>5</v>
      </c>
      <c r="I30" s="10"/>
      <c r="K30" s="6"/>
    </row>
    <row r="31" spans="1:11" ht="18.75">
      <c r="A31" s="73">
        <v>21</v>
      </c>
      <c r="B31" s="24" t="s">
        <v>160</v>
      </c>
      <c r="C31" s="24" t="s">
        <v>101</v>
      </c>
      <c r="D31" s="25"/>
      <c r="E31" s="19" t="s">
        <v>142</v>
      </c>
      <c r="F31" s="100" t="s">
        <v>363</v>
      </c>
      <c r="G31" s="45">
        <v>28</v>
      </c>
      <c r="H31" s="41">
        <v>4</v>
      </c>
      <c r="I31" s="10"/>
      <c r="K31" s="6"/>
    </row>
    <row r="32" spans="1:11" ht="18.75">
      <c r="A32" s="45"/>
      <c r="B32" s="19"/>
      <c r="C32" s="19"/>
      <c r="D32" s="20"/>
      <c r="E32" s="26"/>
      <c r="F32" s="42"/>
      <c r="G32" s="45"/>
      <c r="H32" s="41"/>
      <c r="I32" s="10"/>
      <c r="K32" s="6"/>
    </row>
    <row r="33" spans="1:11" ht="18.75">
      <c r="A33" s="46"/>
      <c r="B33" s="47"/>
      <c r="C33" s="47"/>
      <c r="D33" s="48"/>
      <c r="E33" s="44"/>
      <c r="F33" s="49"/>
      <c r="G33" s="46"/>
      <c r="H33" s="41"/>
      <c r="I33" s="10"/>
      <c r="K33" s="6"/>
    </row>
    <row r="34" spans="1:11">
      <c r="I34" s="10"/>
      <c r="K34" s="6"/>
    </row>
    <row r="35" spans="1:11" ht="23.25">
      <c r="A35" s="62"/>
      <c r="B35"/>
      <c r="C35"/>
      <c r="D35"/>
      <c r="E35"/>
      <c r="F35"/>
      <c r="G35"/>
      <c r="I35" s="10"/>
      <c r="K35" s="6"/>
    </row>
    <row r="36" spans="1:11">
      <c r="A36"/>
      <c r="B36"/>
      <c r="C36"/>
      <c r="D36"/>
      <c r="E36"/>
      <c r="F36"/>
      <c r="G36"/>
      <c r="I36" s="10"/>
      <c r="K36" s="6"/>
    </row>
    <row r="37" spans="1:11">
      <c r="I37" s="10"/>
      <c r="K37" s="6"/>
    </row>
    <row r="38" spans="1:11">
      <c r="I38" s="10"/>
      <c r="K38" s="6"/>
    </row>
    <row r="39" spans="1:11">
      <c r="I39" s="10"/>
      <c r="K39" s="6"/>
    </row>
    <row r="40" spans="1:11">
      <c r="I40" s="10"/>
      <c r="K40" s="6"/>
    </row>
    <row r="41" spans="1:11">
      <c r="I41" s="10"/>
      <c r="K41" s="6"/>
    </row>
    <row r="42" spans="1:11">
      <c r="I42" s="10"/>
      <c r="K42" s="6"/>
    </row>
    <row r="43" spans="1:11">
      <c r="I43" s="10"/>
    </row>
  </sheetData>
  <sheetProtection selectLockedCells="1" selectUnlockedCells="1"/>
  <autoFilter ref="A3:H33">
    <sortState ref="A4:H33">
      <sortCondition ref="G3:G33"/>
    </sortState>
  </autoFilter>
  <pageMargins left="0.70833333333333337" right="0.70833333333333337" top="0.74791666666666667" bottom="0.74791666666666667" header="0.51180555555555551" footer="0.51180555555555551"/>
  <pageSetup paperSize="9" scale="64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K66"/>
  <sheetViews>
    <sheetView zoomScale="85" zoomScaleNormal="85" workbookViewId="0">
      <pane ySplit="3" topLeftCell="A9" activePane="bottomLeft" state="frozen"/>
      <selection pane="bottomLeft" activeCell="H31" sqref="H31"/>
    </sheetView>
  </sheetViews>
  <sheetFormatPr defaultColWidth="8.7109375" defaultRowHeight="15"/>
  <cols>
    <col min="1" max="1" width="8.7109375" style="1" customWidth="1"/>
    <col min="2" max="2" width="17.42578125" style="1" bestFit="1" customWidth="1"/>
    <col min="3" max="3" width="15.28515625" style="1" bestFit="1" customWidth="1"/>
    <col min="4" max="4" width="27.5703125" style="8" hidden="1" customWidth="1"/>
    <col min="5" max="5" width="13.7109375" style="1" bestFit="1" customWidth="1"/>
    <col min="6" max="6" width="13.42578125" style="3" customWidth="1"/>
    <col min="7" max="7" width="12.5703125" style="9" customWidth="1"/>
    <col min="8" max="8" width="18.5703125" customWidth="1"/>
    <col min="9" max="9" width="5.7109375" style="6" customWidth="1"/>
    <col min="10" max="10" width="16.85546875" customWidth="1"/>
    <col min="11" max="11" width="13.42578125" bestFit="1" customWidth="1"/>
    <col min="12" max="12" width="10.7109375" customWidth="1"/>
  </cols>
  <sheetData>
    <row r="1" spans="1:11" ht="26.25">
      <c r="A1" s="7" t="s">
        <v>20</v>
      </c>
      <c r="H1" s="58"/>
    </row>
    <row r="2" spans="1:11" ht="15.75" thickBot="1"/>
    <row r="3" spans="1:11" ht="21">
      <c r="A3" s="80" t="s">
        <v>1</v>
      </c>
      <c r="B3" s="81" t="s">
        <v>2</v>
      </c>
      <c r="C3" s="81" t="s">
        <v>3</v>
      </c>
      <c r="D3" s="69" t="s">
        <v>4</v>
      </c>
      <c r="E3" s="81" t="s">
        <v>5</v>
      </c>
      <c r="F3" s="82" t="s">
        <v>6</v>
      </c>
      <c r="G3" s="83" t="s">
        <v>7</v>
      </c>
      <c r="H3" s="72" t="s">
        <v>8</v>
      </c>
      <c r="I3" s="10"/>
    </row>
    <row r="4" spans="1:11" ht="18.75">
      <c r="A4" s="101">
        <v>35</v>
      </c>
      <c r="B4" s="101" t="s">
        <v>40</v>
      </c>
      <c r="C4" s="101" t="s">
        <v>41</v>
      </c>
      <c r="D4" s="101"/>
      <c r="E4" s="101" t="s">
        <v>10</v>
      </c>
      <c r="F4" s="101" t="s">
        <v>376</v>
      </c>
      <c r="G4" s="41">
        <v>1</v>
      </c>
      <c r="H4" s="50">
        <f>VLOOKUP(G4,'Bodovací tabulka'!$A$2:$B$31,2,0)</f>
        <v>60</v>
      </c>
      <c r="I4" s="10"/>
    </row>
    <row r="5" spans="1:11" ht="18.75">
      <c r="A5" s="101">
        <v>52</v>
      </c>
      <c r="B5" s="101" t="s">
        <v>393</v>
      </c>
      <c r="C5" s="101" t="s">
        <v>80</v>
      </c>
      <c r="D5" s="101"/>
      <c r="E5" s="101" t="s">
        <v>18</v>
      </c>
      <c r="F5" s="101" t="s">
        <v>394</v>
      </c>
      <c r="G5" s="41">
        <v>2</v>
      </c>
      <c r="H5" s="50">
        <f>VLOOKUP(G5,'Bodovací tabulka'!$A$2:$B$31,2,0)</f>
        <v>50</v>
      </c>
      <c r="I5" s="10"/>
      <c r="K5" s="6"/>
    </row>
    <row r="6" spans="1:11" ht="18.75">
      <c r="A6" s="101">
        <v>34</v>
      </c>
      <c r="B6" s="101" t="s">
        <v>48</v>
      </c>
      <c r="C6" s="101" t="s">
        <v>49</v>
      </c>
      <c r="D6" s="101"/>
      <c r="E6" s="101" t="s">
        <v>10</v>
      </c>
      <c r="F6" s="101" t="s">
        <v>375</v>
      </c>
      <c r="G6" s="41">
        <v>3</v>
      </c>
      <c r="H6" s="50">
        <f>VLOOKUP(G6,'Bodovací tabulka'!$A$2:$B$31,2,0)</f>
        <v>45</v>
      </c>
      <c r="I6" s="10"/>
      <c r="K6" s="6"/>
    </row>
    <row r="7" spans="1:11" ht="18.75">
      <c r="A7" s="101">
        <v>38</v>
      </c>
      <c r="B7" s="101" t="s">
        <v>164</v>
      </c>
      <c r="C7" s="101" t="s">
        <v>93</v>
      </c>
      <c r="D7" s="101"/>
      <c r="E7" s="101" t="s">
        <v>10</v>
      </c>
      <c r="F7" s="101" t="s">
        <v>380</v>
      </c>
      <c r="G7" s="41">
        <v>4</v>
      </c>
      <c r="H7" s="50">
        <f>VLOOKUP(G7,'Bodovací tabulka'!$A$2:$B$31,2,0)</f>
        <v>40</v>
      </c>
      <c r="I7" s="10"/>
      <c r="J7" s="88" t="s">
        <v>11</v>
      </c>
      <c r="K7" s="88" t="s">
        <v>12</v>
      </c>
    </row>
    <row r="8" spans="1:11" ht="18.75">
      <c r="A8" s="101">
        <v>60</v>
      </c>
      <c r="B8" s="101" t="s">
        <v>156</v>
      </c>
      <c r="C8" s="101" t="s">
        <v>157</v>
      </c>
      <c r="D8" s="101"/>
      <c r="E8" s="101" t="s">
        <v>142</v>
      </c>
      <c r="F8" s="101" t="s">
        <v>404</v>
      </c>
      <c r="G8" s="41">
        <v>5</v>
      </c>
      <c r="H8" s="50">
        <f>VLOOKUP(G8,'Bodovací tabulka'!$A$2:$B$31,2,0)</f>
        <v>35</v>
      </c>
      <c r="I8" s="10"/>
      <c r="J8" s="89" t="s">
        <v>14</v>
      </c>
      <c r="K8" s="90">
        <f>SUMIFS(H4:H61,E4:E61,"SUC",H4:H61,"&gt;0")</f>
        <v>47</v>
      </c>
    </row>
    <row r="9" spans="1:11" ht="18.75">
      <c r="A9" s="101">
        <v>44</v>
      </c>
      <c r="B9" s="101" t="s">
        <v>384</v>
      </c>
      <c r="C9" s="101" t="s">
        <v>89</v>
      </c>
      <c r="D9" s="101"/>
      <c r="E9" s="101" t="s">
        <v>17</v>
      </c>
      <c r="F9" s="101" t="s">
        <v>385</v>
      </c>
      <c r="G9" s="41">
        <v>6</v>
      </c>
      <c r="H9" s="50">
        <f>VLOOKUP(G9,'Bodovací tabulka'!$A$2:$B$31,2,0)</f>
        <v>30</v>
      </c>
      <c r="I9" s="10"/>
      <c r="J9" s="89" t="s">
        <v>15</v>
      </c>
      <c r="K9" s="90">
        <f>SUMIFS(H4:H61,E4:E61,"RAP",H4:H61,"&gt;0")</f>
        <v>32</v>
      </c>
    </row>
    <row r="10" spans="1:11" ht="18.75">
      <c r="A10" s="101">
        <v>74</v>
      </c>
      <c r="B10" s="101" t="s">
        <v>245</v>
      </c>
      <c r="C10" s="101" t="s">
        <v>47</v>
      </c>
      <c r="D10" s="101"/>
      <c r="E10" s="101" t="s">
        <v>13</v>
      </c>
      <c r="F10" s="101" t="s">
        <v>414</v>
      </c>
      <c r="G10" s="41">
        <v>7</v>
      </c>
      <c r="H10" s="50">
        <f>VLOOKUP(G10,'Bodovací tabulka'!$A$2:$B$31,2,0)</f>
        <v>28</v>
      </c>
      <c r="I10" s="10"/>
      <c r="J10" s="89" t="s">
        <v>13</v>
      </c>
      <c r="K10" s="90">
        <f>SUMIFS(H4:H61,E4:E61,"REC",H4:H61,"&gt;0")</f>
        <v>43</v>
      </c>
    </row>
    <row r="11" spans="1:11" ht="18.75">
      <c r="A11" s="101">
        <v>67</v>
      </c>
      <c r="B11" s="101" t="s">
        <v>97</v>
      </c>
      <c r="C11" s="101" t="s">
        <v>90</v>
      </c>
      <c r="D11" s="101"/>
      <c r="E11" s="101" t="s">
        <v>15</v>
      </c>
      <c r="F11" s="101" t="s">
        <v>410</v>
      </c>
      <c r="G11" s="41">
        <v>8</v>
      </c>
      <c r="H11" s="50">
        <f>VLOOKUP(G11,'Bodovací tabulka'!$A$2:$B$31,2,0)</f>
        <v>26</v>
      </c>
      <c r="I11" s="10"/>
      <c r="J11" s="89" t="s">
        <v>17</v>
      </c>
      <c r="K11" s="90">
        <f>SUMIFS(H4:H61,E4:E61,"HRA",H4:H61,"&gt;0")</f>
        <v>43</v>
      </c>
    </row>
    <row r="12" spans="1:11" ht="18.75">
      <c r="A12" s="101">
        <v>76</v>
      </c>
      <c r="B12" s="101" t="s">
        <v>112</v>
      </c>
      <c r="C12" s="101" t="s">
        <v>86</v>
      </c>
      <c r="D12" s="101"/>
      <c r="E12" s="101" t="s">
        <v>14</v>
      </c>
      <c r="F12" s="101" t="s">
        <v>416</v>
      </c>
      <c r="G12" s="41">
        <v>9</v>
      </c>
      <c r="H12" s="50">
        <f>VLOOKUP(G12,'Bodovací tabulka'!$A$2:$B$31,2,0)</f>
        <v>24</v>
      </c>
      <c r="I12" s="10"/>
      <c r="J12" s="89" t="s">
        <v>18</v>
      </c>
      <c r="K12" s="90">
        <f>SUMIFS(H4:H61,E4:E61,"LOM",H4:H61,"&gt;0")</f>
        <v>75</v>
      </c>
    </row>
    <row r="13" spans="1:11" ht="18.75">
      <c r="A13" s="101">
        <v>46</v>
      </c>
      <c r="B13" s="101" t="s">
        <v>387</v>
      </c>
      <c r="C13" s="101" t="s">
        <v>43</v>
      </c>
      <c r="D13" s="101"/>
      <c r="E13" s="101" t="s">
        <v>16</v>
      </c>
      <c r="F13" s="101" t="s">
        <v>388</v>
      </c>
      <c r="G13" s="41">
        <v>10</v>
      </c>
      <c r="H13" s="50">
        <f>VLOOKUP(G13,'Bodovací tabulka'!$A$2:$B$31,2,0)</f>
        <v>22</v>
      </c>
      <c r="I13" s="10"/>
      <c r="J13" s="89" t="s">
        <v>9</v>
      </c>
      <c r="K13" s="90">
        <f>SUMIFS(H4:H61,E4:E61,"ZDA",H4:H61,"&gt;0")</f>
        <v>29</v>
      </c>
    </row>
    <row r="14" spans="1:11" ht="18.75">
      <c r="A14" s="101">
        <v>53</v>
      </c>
      <c r="B14" s="101" t="s">
        <v>395</v>
      </c>
      <c r="C14" s="101" t="s">
        <v>76</v>
      </c>
      <c r="D14" s="101"/>
      <c r="E14" s="101" t="s">
        <v>18</v>
      </c>
      <c r="F14" s="101" t="s">
        <v>396</v>
      </c>
      <c r="G14" s="41">
        <v>11</v>
      </c>
      <c r="H14" s="50">
        <f>VLOOKUP(G14,'Bodovací tabulka'!$A$2:$B$31,2,0)</f>
        <v>20</v>
      </c>
      <c r="I14" s="10"/>
      <c r="J14" s="89" t="s">
        <v>16</v>
      </c>
      <c r="K14" s="90">
        <f>SUMIFS(H4:H61,E4:E61,"CHL",H4:H61,"&gt;0")</f>
        <v>70</v>
      </c>
    </row>
    <row r="15" spans="1:11" ht="18.75">
      <c r="A15" s="101">
        <v>49</v>
      </c>
      <c r="B15" s="101" t="s">
        <v>286</v>
      </c>
      <c r="C15" s="101" t="s">
        <v>287</v>
      </c>
      <c r="D15" s="101"/>
      <c r="E15" s="101" t="s">
        <v>16</v>
      </c>
      <c r="F15" s="101" t="s">
        <v>391</v>
      </c>
      <c r="G15" s="41">
        <v>12</v>
      </c>
      <c r="H15" s="50">
        <f>VLOOKUP(G15,'Bodovací tabulka'!$A$2:$B$31,2,0)</f>
        <v>19</v>
      </c>
      <c r="I15" s="10"/>
      <c r="J15" s="89" t="s">
        <v>19</v>
      </c>
      <c r="K15" s="90">
        <f>SUMIFS(H4:H61,E4:E61,"TRE",H4:H61,"&gt;0")</f>
        <v>0</v>
      </c>
    </row>
    <row r="16" spans="1:11" ht="18.75">
      <c r="A16" s="101">
        <v>47</v>
      </c>
      <c r="B16" s="101" t="s">
        <v>285</v>
      </c>
      <c r="C16" s="101" t="s">
        <v>86</v>
      </c>
      <c r="D16" s="101"/>
      <c r="E16" s="101" t="s">
        <v>16</v>
      </c>
      <c r="F16" s="101" t="s">
        <v>389</v>
      </c>
      <c r="G16" s="41">
        <v>13</v>
      </c>
      <c r="H16" s="50">
        <f>VLOOKUP(G16,'Bodovací tabulka'!$A$2:$B$31,2,0)</f>
        <v>18</v>
      </c>
      <c r="I16" s="10"/>
      <c r="J16" s="89" t="s">
        <v>10</v>
      </c>
      <c r="K16" s="90">
        <f>SUMIFS(H4:H61,E4:E61,"BOR",H4:H61,"&gt;0")</f>
        <v>165</v>
      </c>
    </row>
    <row r="17" spans="1:11" ht="18.75">
      <c r="A17" s="101">
        <v>101</v>
      </c>
      <c r="B17" s="101" t="s">
        <v>265</v>
      </c>
      <c r="C17" s="101" t="s">
        <v>52</v>
      </c>
      <c r="D17" s="101"/>
      <c r="E17" s="101" t="s">
        <v>9</v>
      </c>
      <c r="F17" s="101" t="s">
        <v>440</v>
      </c>
      <c r="G17" s="41">
        <v>14</v>
      </c>
      <c r="H17" s="50">
        <f>VLOOKUP(G17,'Bodovací tabulka'!$A$2:$B$31,2,0)</f>
        <v>17</v>
      </c>
      <c r="I17" s="10"/>
      <c r="J17" s="89" t="s">
        <v>142</v>
      </c>
      <c r="K17" s="90">
        <f>SUMIFS(H4:H61,E4:E61,"NER",H4:H61,"&gt;0")</f>
        <v>66</v>
      </c>
    </row>
    <row r="18" spans="1:11" ht="18.75">
      <c r="A18" s="101">
        <v>59</v>
      </c>
      <c r="B18" s="101" t="s">
        <v>158</v>
      </c>
      <c r="C18" s="101" t="s">
        <v>60</v>
      </c>
      <c r="D18" s="101"/>
      <c r="E18" s="101" t="s">
        <v>142</v>
      </c>
      <c r="F18" s="101" t="s">
        <v>403</v>
      </c>
      <c r="G18" s="41">
        <v>15</v>
      </c>
      <c r="H18" s="50">
        <f>VLOOKUP(G18,'Bodovací tabulka'!$A$2:$B$31,2,0)</f>
        <v>16</v>
      </c>
      <c r="I18" s="10"/>
      <c r="K18" s="6"/>
    </row>
    <row r="19" spans="1:11" ht="18.75">
      <c r="A19" s="101">
        <v>71</v>
      </c>
      <c r="B19" s="101" t="s">
        <v>242</v>
      </c>
      <c r="C19" s="101" t="s">
        <v>243</v>
      </c>
      <c r="D19" s="101"/>
      <c r="E19" s="101" t="s">
        <v>13</v>
      </c>
      <c r="F19" s="101" t="s">
        <v>412</v>
      </c>
      <c r="G19" s="41">
        <v>16</v>
      </c>
      <c r="H19" s="50">
        <f>VLOOKUP(G19,'Bodovací tabulka'!$A$2:$B$31,2,0)</f>
        <v>15</v>
      </c>
      <c r="I19" s="10"/>
      <c r="K19" s="6"/>
    </row>
    <row r="20" spans="1:11" ht="18.75">
      <c r="A20" s="101">
        <v>55</v>
      </c>
      <c r="B20" s="101" t="s">
        <v>153</v>
      </c>
      <c r="C20" s="101" t="s">
        <v>52</v>
      </c>
      <c r="D20" s="101"/>
      <c r="E20" s="101" t="s">
        <v>142</v>
      </c>
      <c r="F20" s="101" t="s">
        <v>399</v>
      </c>
      <c r="G20" s="41">
        <v>17</v>
      </c>
      <c r="H20" s="50">
        <f>VLOOKUP(G20,'Bodovací tabulka'!$A$2:$B$31,2,0)</f>
        <v>14</v>
      </c>
      <c r="I20" s="10"/>
      <c r="K20" s="6"/>
    </row>
    <row r="21" spans="1:11" ht="18.75">
      <c r="A21" s="101">
        <v>40</v>
      </c>
      <c r="B21" s="101" t="s">
        <v>77</v>
      </c>
      <c r="C21" s="101" t="s">
        <v>76</v>
      </c>
      <c r="D21" s="101"/>
      <c r="E21" s="101" t="s">
        <v>17</v>
      </c>
      <c r="F21" s="101" t="s">
        <v>382</v>
      </c>
      <c r="G21" s="41">
        <v>18</v>
      </c>
      <c r="H21" s="50">
        <f>VLOOKUP(G21,'Bodovací tabulka'!$A$2:$B$31,2,0)</f>
        <v>13</v>
      </c>
      <c r="I21" s="10"/>
      <c r="K21" s="6"/>
    </row>
    <row r="22" spans="1:11" ht="18.75">
      <c r="A22" s="101">
        <v>99</v>
      </c>
      <c r="B22" s="101" t="s">
        <v>263</v>
      </c>
      <c r="C22" s="101" t="s">
        <v>264</v>
      </c>
      <c r="D22" s="101"/>
      <c r="E22" s="101" t="s">
        <v>9</v>
      </c>
      <c r="F22" s="101" t="s">
        <v>437</v>
      </c>
      <c r="G22" s="41">
        <v>19</v>
      </c>
      <c r="H22" s="50">
        <f>VLOOKUP(G22,'Bodovací tabulka'!$A$2:$B$31,2,0)</f>
        <v>12</v>
      </c>
      <c r="I22" s="10"/>
      <c r="K22" s="6"/>
    </row>
    <row r="23" spans="1:11" ht="18.75">
      <c r="A23" s="101">
        <v>37</v>
      </c>
      <c r="B23" s="101" t="s">
        <v>46</v>
      </c>
      <c r="C23" s="101" t="s">
        <v>47</v>
      </c>
      <c r="D23" s="101"/>
      <c r="E23" s="101" t="s">
        <v>10</v>
      </c>
      <c r="F23" s="101" t="s">
        <v>379</v>
      </c>
      <c r="G23" s="41">
        <v>20</v>
      </c>
      <c r="H23" s="50">
        <f>VLOOKUP(G23,'Bodovací tabulka'!$A$2:$B$31,2,0)</f>
        <v>11</v>
      </c>
      <c r="I23" s="10"/>
      <c r="K23" s="6"/>
    </row>
    <row r="24" spans="1:11" ht="18.75">
      <c r="A24" s="101">
        <v>87</v>
      </c>
      <c r="B24" s="101" t="s">
        <v>199</v>
      </c>
      <c r="C24" s="101" t="s">
        <v>200</v>
      </c>
      <c r="D24" s="101"/>
      <c r="E24" s="101" t="s">
        <v>14</v>
      </c>
      <c r="F24" s="101" t="s">
        <v>427</v>
      </c>
      <c r="G24" s="41">
        <v>21</v>
      </c>
      <c r="H24" s="50">
        <f>VLOOKUP(G24,'Bodovací tabulka'!$A$2:$B$31,2,0)</f>
        <v>10</v>
      </c>
      <c r="I24" s="10"/>
      <c r="K24" s="6"/>
    </row>
    <row r="25" spans="1:11" ht="18.75">
      <c r="A25" s="101">
        <v>36</v>
      </c>
      <c r="B25" s="101" t="s">
        <v>377</v>
      </c>
      <c r="C25" s="101" t="s">
        <v>76</v>
      </c>
      <c r="D25" s="101"/>
      <c r="E25" s="101" t="s">
        <v>10</v>
      </c>
      <c r="F25" s="101" t="s">
        <v>378</v>
      </c>
      <c r="G25" s="41">
        <v>22</v>
      </c>
      <c r="H25" s="50">
        <f>VLOOKUP(G25,'Bodovací tabulka'!$A$2:$B$31,2,0)</f>
        <v>9</v>
      </c>
      <c r="I25" s="10"/>
      <c r="K25" s="6"/>
    </row>
    <row r="26" spans="1:11" ht="18.75">
      <c r="A26" s="101">
        <v>50</v>
      </c>
      <c r="B26" s="101" t="s">
        <v>214</v>
      </c>
      <c r="C26" s="101" t="s">
        <v>93</v>
      </c>
      <c r="D26" s="101"/>
      <c r="E26" s="101" t="s">
        <v>16</v>
      </c>
      <c r="F26" s="101" t="s">
        <v>392</v>
      </c>
      <c r="G26" s="41">
        <v>23</v>
      </c>
      <c r="H26" s="50">
        <f>VLOOKUP(G26,'Bodovací tabulka'!$A$2:$B$31,2,0)</f>
        <v>8</v>
      </c>
      <c r="I26" s="10"/>
      <c r="K26" s="6"/>
    </row>
    <row r="27" spans="1:11" ht="18.75">
      <c r="A27" s="101">
        <v>95</v>
      </c>
      <c r="B27" s="101" t="s">
        <v>211</v>
      </c>
      <c r="C27" s="101" t="s">
        <v>210</v>
      </c>
      <c r="D27" s="101"/>
      <c r="E27" s="101" t="s">
        <v>14</v>
      </c>
      <c r="F27" s="101" t="s">
        <v>433</v>
      </c>
      <c r="G27" s="41">
        <v>24</v>
      </c>
      <c r="H27" s="50">
        <f>VLOOKUP(G27,'Bodovací tabulka'!$A$2:$B$31,2,0)</f>
        <v>7</v>
      </c>
      <c r="I27" s="10"/>
      <c r="K27" s="6"/>
    </row>
    <row r="28" spans="1:11" ht="18.75">
      <c r="A28" s="101">
        <v>63</v>
      </c>
      <c r="B28" s="101" t="s">
        <v>59</v>
      </c>
      <c r="C28" s="101" t="s">
        <v>87</v>
      </c>
      <c r="D28" s="101"/>
      <c r="E28" s="101" t="s">
        <v>15</v>
      </c>
      <c r="F28" s="101" t="s">
        <v>407</v>
      </c>
      <c r="G28" s="41">
        <v>25</v>
      </c>
      <c r="H28" s="50">
        <f>VLOOKUP(G28,'Bodovací tabulka'!$A$2:$B$31,2,0)</f>
        <v>6</v>
      </c>
      <c r="I28" s="10"/>
      <c r="K28" s="6"/>
    </row>
    <row r="29" spans="1:11" ht="18.75">
      <c r="A29" s="101">
        <v>54</v>
      </c>
      <c r="B29" s="101" t="s">
        <v>397</v>
      </c>
      <c r="C29" s="101" t="s">
        <v>60</v>
      </c>
      <c r="D29" s="101"/>
      <c r="E29" s="101" t="s">
        <v>18</v>
      </c>
      <c r="F29" s="101" t="s">
        <v>398</v>
      </c>
      <c r="G29" s="41">
        <v>26</v>
      </c>
      <c r="H29" s="50">
        <f>VLOOKUP(G29,'Bodovací tabulka'!$A$2:$B$31,2,0)</f>
        <v>5</v>
      </c>
      <c r="I29" s="10"/>
      <c r="K29" s="6"/>
    </row>
    <row r="30" spans="1:11" ht="18.75">
      <c r="A30" s="101">
        <v>94</v>
      </c>
      <c r="B30" s="101" t="s">
        <v>209</v>
      </c>
      <c r="C30" s="101" t="s">
        <v>157</v>
      </c>
      <c r="D30" s="101"/>
      <c r="E30" s="101" t="s">
        <v>14</v>
      </c>
      <c r="F30" s="101" t="s">
        <v>432</v>
      </c>
      <c r="G30" s="41">
        <v>27</v>
      </c>
      <c r="H30" s="50">
        <f>VLOOKUP(G30,'Bodovací tabulka'!$A$2:$B$31,2,0)</f>
        <v>4</v>
      </c>
      <c r="I30" s="10"/>
      <c r="K30" s="6"/>
    </row>
    <row r="31" spans="1:11" ht="18.75">
      <c r="A31" s="101">
        <v>48</v>
      </c>
      <c r="B31" s="101" t="s">
        <v>288</v>
      </c>
      <c r="C31" s="101" t="s">
        <v>41</v>
      </c>
      <c r="D31" s="101"/>
      <c r="E31" s="101" t="s">
        <v>16</v>
      </c>
      <c r="F31" s="101" t="s">
        <v>390</v>
      </c>
      <c r="G31" s="41">
        <v>28</v>
      </c>
      <c r="H31" s="50">
        <f>VLOOKUP(G31,'Bodovací tabulka'!$A$2:$B$31,2,0)</f>
        <v>3</v>
      </c>
      <c r="I31" s="10"/>
      <c r="K31" s="6"/>
    </row>
    <row r="32" spans="1:11" ht="18.75">
      <c r="A32" s="101">
        <v>82</v>
      </c>
      <c r="B32" s="101" t="s">
        <v>192</v>
      </c>
      <c r="C32" s="101" t="s">
        <v>193</v>
      </c>
      <c r="D32" s="101"/>
      <c r="E32" s="101" t="s">
        <v>14</v>
      </c>
      <c r="F32" s="101" t="s">
        <v>422</v>
      </c>
      <c r="G32" s="41">
        <v>29</v>
      </c>
      <c r="H32" s="50">
        <f>VLOOKUP(G32,'Bodovací tabulka'!$A$2:$B$31,2,0)</f>
        <v>2</v>
      </c>
      <c r="I32" s="10"/>
      <c r="K32" s="6"/>
    </row>
    <row r="33" spans="1:11" ht="18.75">
      <c r="A33" s="101">
        <v>92</v>
      </c>
      <c r="B33" s="101" t="s">
        <v>206</v>
      </c>
      <c r="C33" s="101" t="s">
        <v>207</v>
      </c>
      <c r="D33" s="101"/>
      <c r="E33" s="101" t="s">
        <v>14</v>
      </c>
      <c r="F33" s="101" t="s">
        <v>431</v>
      </c>
      <c r="G33" s="41">
        <v>30</v>
      </c>
      <c r="H33" s="50"/>
      <c r="I33" s="10"/>
      <c r="K33" s="6"/>
    </row>
    <row r="34" spans="1:11" ht="18.75">
      <c r="A34" s="101">
        <v>57</v>
      </c>
      <c r="B34" s="101" t="s">
        <v>152</v>
      </c>
      <c r="C34" s="101" t="s">
        <v>76</v>
      </c>
      <c r="D34" s="101"/>
      <c r="E34" s="101" t="s">
        <v>142</v>
      </c>
      <c r="F34" s="101" t="s">
        <v>401</v>
      </c>
      <c r="G34" s="41">
        <v>31</v>
      </c>
      <c r="H34" s="50">
        <v>1</v>
      </c>
      <c r="I34" s="10"/>
      <c r="K34" s="6"/>
    </row>
    <row r="35" spans="1:11" ht="18.75">
      <c r="A35" s="101">
        <v>62</v>
      </c>
      <c r="B35" s="101" t="s">
        <v>223</v>
      </c>
      <c r="C35" s="101" t="s">
        <v>224</v>
      </c>
      <c r="D35" s="101"/>
      <c r="E35" s="101" t="s">
        <v>15</v>
      </c>
      <c r="F35" s="101" t="s">
        <v>406</v>
      </c>
      <c r="G35" s="41">
        <v>32</v>
      </c>
      <c r="H35" s="50"/>
      <c r="I35" s="10"/>
      <c r="K35" s="6"/>
    </row>
    <row r="36" spans="1:11" ht="18.75">
      <c r="A36" s="101">
        <v>100</v>
      </c>
      <c r="B36" s="101" t="s">
        <v>438</v>
      </c>
      <c r="C36" s="101" t="s">
        <v>41</v>
      </c>
      <c r="D36" s="101"/>
      <c r="E36" s="101" t="s">
        <v>9</v>
      </c>
      <c r="F36" s="101" t="s">
        <v>439</v>
      </c>
      <c r="G36" s="41">
        <v>33</v>
      </c>
      <c r="H36" s="50"/>
      <c r="I36" s="10"/>
      <c r="K36" s="6"/>
    </row>
    <row r="37" spans="1:11" ht="18.75">
      <c r="A37" s="101">
        <v>78</v>
      </c>
      <c r="B37" s="101" t="s">
        <v>113</v>
      </c>
      <c r="C37" s="101" t="s">
        <v>80</v>
      </c>
      <c r="D37" s="101"/>
      <c r="E37" s="101" t="s">
        <v>14</v>
      </c>
      <c r="F37" s="101" t="s">
        <v>418</v>
      </c>
      <c r="G37" s="41">
        <v>34</v>
      </c>
      <c r="H37" s="50"/>
      <c r="I37" s="10"/>
      <c r="K37" s="6"/>
    </row>
    <row r="38" spans="1:11" ht="18.75">
      <c r="A38" s="101">
        <v>43</v>
      </c>
      <c r="B38" s="101" t="s">
        <v>232</v>
      </c>
      <c r="C38" s="101" t="s">
        <v>70</v>
      </c>
      <c r="D38" s="101"/>
      <c r="E38" s="101" t="s">
        <v>17</v>
      </c>
      <c r="F38" s="101" t="s">
        <v>383</v>
      </c>
      <c r="G38" s="41">
        <v>35</v>
      </c>
      <c r="H38" s="50"/>
      <c r="I38" s="10"/>
      <c r="K38" s="6"/>
    </row>
    <row r="39" spans="1:11" ht="18.75">
      <c r="A39" s="101">
        <v>81</v>
      </c>
      <c r="B39" s="101" t="s">
        <v>191</v>
      </c>
      <c r="C39" s="101" t="s">
        <v>108</v>
      </c>
      <c r="D39" s="101"/>
      <c r="E39" s="101" t="s">
        <v>14</v>
      </c>
      <c r="F39" s="101" t="s">
        <v>421</v>
      </c>
      <c r="G39" s="41">
        <v>36</v>
      </c>
      <c r="H39" s="50"/>
      <c r="I39" s="10"/>
      <c r="K39" s="6"/>
    </row>
    <row r="40" spans="1:11" ht="18.75">
      <c r="A40" s="101">
        <v>97</v>
      </c>
      <c r="B40" s="101" t="s">
        <v>214</v>
      </c>
      <c r="C40" s="101" t="s">
        <v>145</v>
      </c>
      <c r="D40" s="101"/>
      <c r="E40" s="101" t="s">
        <v>14</v>
      </c>
      <c r="F40" s="101" t="s">
        <v>434</v>
      </c>
      <c r="G40" s="41">
        <v>37</v>
      </c>
      <c r="H40" s="50"/>
      <c r="I40" s="10"/>
      <c r="K40" s="6"/>
    </row>
    <row r="41" spans="1:11" ht="18.75">
      <c r="A41" s="101">
        <v>85</v>
      </c>
      <c r="B41" s="101" t="s">
        <v>197</v>
      </c>
      <c r="C41" s="101" t="s">
        <v>93</v>
      </c>
      <c r="D41" s="101"/>
      <c r="E41" s="101" t="s">
        <v>14</v>
      </c>
      <c r="F41" s="101" t="s">
        <v>425</v>
      </c>
      <c r="G41" s="41">
        <v>38</v>
      </c>
      <c r="H41" s="50"/>
      <c r="I41" s="10"/>
      <c r="K41" s="6"/>
    </row>
    <row r="42" spans="1:11" ht="18.75">
      <c r="A42" s="101">
        <v>39</v>
      </c>
      <c r="B42" s="101" t="s">
        <v>165</v>
      </c>
      <c r="C42" s="101" t="s">
        <v>166</v>
      </c>
      <c r="D42" s="101"/>
      <c r="E42" s="101" t="s">
        <v>10</v>
      </c>
      <c r="F42" s="101" t="s">
        <v>381</v>
      </c>
      <c r="G42" s="41">
        <v>39</v>
      </c>
      <c r="H42" s="50"/>
      <c r="I42" s="10"/>
      <c r="K42" s="6"/>
    </row>
    <row r="43" spans="1:11" ht="18.75">
      <c r="A43" s="101">
        <v>84</v>
      </c>
      <c r="B43" s="101" t="s">
        <v>195</v>
      </c>
      <c r="C43" s="101" t="s">
        <v>196</v>
      </c>
      <c r="D43" s="101"/>
      <c r="E43" s="101" t="s">
        <v>14</v>
      </c>
      <c r="F43" s="101" t="s">
        <v>424</v>
      </c>
      <c r="G43" s="41">
        <v>40</v>
      </c>
      <c r="H43" s="50"/>
      <c r="I43" s="10"/>
      <c r="K43" s="6"/>
    </row>
    <row r="44" spans="1:11" ht="18.75">
      <c r="A44" s="101">
        <v>77</v>
      </c>
      <c r="B44" s="101" t="s">
        <v>188</v>
      </c>
      <c r="C44" s="101" t="s">
        <v>145</v>
      </c>
      <c r="D44" s="101"/>
      <c r="E44" s="101" t="s">
        <v>14</v>
      </c>
      <c r="F44" s="101" t="s">
        <v>417</v>
      </c>
      <c r="G44" s="41">
        <v>41</v>
      </c>
      <c r="H44" s="50"/>
      <c r="I44" s="10"/>
      <c r="K44" s="6"/>
    </row>
    <row r="45" spans="1:11" ht="18.75">
      <c r="A45" s="101">
        <v>90</v>
      </c>
      <c r="B45" s="101" t="s">
        <v>203</v>
      </c>
      <c r="C45" s="101" t="s">
        <v>87</v>
      </c>
      <c r="D45" s="101"/>
      <c r="E45" s="101" t="s">
        <v>14</v>
      </c>
      <c r="F45" s="101" t="s">
        <v>430</v>
      </c>
      <c r="G45" s="41">
        <v>42</v>
      </c>
      <c r="H45" s="50"/>
      <c r="I45" s="10"/>
      <c r="K45" s="6"/>
    </row>
    <row r="46" spans="1:11" ht="18.75">
      <c r="A46" s="101">
        <v>56</v>
      </c>
      <c r="B46" s="101" t="s">
        <v>151</v>
      </c>
      <c r="C46" s="101" t="s">
        <v>43</v>
      </c>
      <c r="D46" s="101"/>
      <c r="E46" s="101" t="s">
        <v>142</v>
      </c>
      <c r="F46" s="101" t="s">
        <v>400</v>
      </c>
      <c r="G46" s="41">
        <v>43</v>
      </c>
      <c r="H46" s="50"/>
      <c r="I46" s="10"/>
      <c r="K46" s="6"/>
    </row>
    <row r="47" spans="1:11" ht="18.75">
      <c r="A47" s="101">
        <v>83</v>
      </c>
      <c r="B47" s="101" t="s">
        <v>194</v>
      </c>
      <c r="C47" s="101" t="s">
        <v>88</v>
      </c>
      <c r="D47" s="101"/>
      <c r="E47" s="101" t="s">
        <v>14</v>
      </c>
      <c r="F47" s="101" t="s">
        <v>423</v>
      </c>
      <c r="G47" s="41">
        <v>44</v>
      </c>
      <c r="H47" s="50"/>
      <c r="I47" s="10"/>
      <c r="K47" s="6"/>
    </row>
    <row r="48" spans="1:11" ht="18.75">
      <c r="A48" s="101">
        <v>58</v>
      </c>
      <c r="B48" s="101" t="s">
        <v>154</v>
      </c>
      <c r="C48" s="101" t="s">
        <v>155</v>
      </c>
      <c r="D48" s="101"/>
      <c r="E48" s="101" t="s">
        <v>142</v>
      </c>
      <c r="F48" s="101" t="s">
        <v>402</v>
      </c>
      <c r="G48" s="41">
        <v>45</v>
      </c>
      <c r="H48" s="50"/>
      <c r="I48" s="10"/>
      <c r="K48" s="6"/>
    </row>
    <row r="49" spans="1:11" ht="18.75">
      <c r="A49" s="110">
        <v>10</v>
      </c>
      <c r="B49" s="110" t="s">
        <v>478</v>
      </c>
      <c r="C49" s="111" t="s">
        <v>89</v>
      </c>
      <c r="D49" s="112"/>
      <c r="E49" s="113" t="s">
        <v>479</v>
      </c>
      <c r="F49" s="110" t="s">
        <v>480</v>
      </c>
      <c r="G49" s="41">
        <v>46</v>
      </c>
      <c r="H49" s="50"/>
      <c r="I49" s="10"/>
      <c r="K49" s="6"/>
    </row>
    <row r="50" spans="1:11" ht="18.75">
      <c r="A50" s="101">
        <v>64</v>
      </c>
      <c r="B50" s="101" t="s">
        <v>92</v>
      </c>
      <c r="C50" s="101" t="s">
        <v>49</v>
      </c>
      <c r="D50" s="101"/>
      <c r="E50" s="101" t="s">
        <v>15</v>
      </c>
      <c r="F50" s="101" t="s">
        <v>408</v>
      </c>
      <c r="G50" s="41">
        <v>47</v>
      </c>
      <c r="H50" s="50"/>
      <c r="I50" s="10"/>
      <c r="K50" s="6"/>
    </row>
    <row r="51" spans="1:11" ht="18.75">
      <c r="A51" s="101">
        <v>98</v>
      </c>
      <c r="B51" s="101" t="s">
        <v>215</v>
      </c>
      <c r="C51" s="101" t="s">
        <v>435</v>
      </c>
      <c r="D51" s="101"/>
      <c r="E51" s="101" t="s">
        <v>14</v>
      </c>
      <c r="F51" s="101" t="s">
        <v>436</v>
      </c>
      <c r="G51" s="41">
        <v>48</v>
      </c>
      <c r="H51" s="50"/>
      <c r="I51" s="10"/>
      <c r="K51" s="6"/>
    </row>
    <row r="52" spans="1:11" ht="18.75">
      <c r="A52" s="101">
        <v>79</v>
      </c>
      <c r="B52" s="101" t="s">
        <v>419</v>
      </c>
      <c r="C52" s="101" t="s">
        <v>41</v>
      </c>
      <c r="D52" s="101"/>
      <c r="E52" s="101" t="s">
        <v>14</v>
      </c>
      <c r="F52" s="101" t="s">
        <v>420</v>
      </c>
      <c r="G52" s="41">
        <v>49</v>
      </c>
      <c r="H52" s="50"/>
      <c r="I52" s="10"/>
      <c r="K52" s="6"/>
    </row>
    <row r="53" spans="1:11" ht="18.75">
      <c r="A53" s="101">
        <v>65</v>
      </c>
      <c r="B53" s="101" t="s">
        <v>222</v>
      </c>
      <c r="C53" s="101" t="s">
        <v>43</v>
      </c>
      <c r="D53" s="101"/>
      <c r="E53" s="101" t="s">
        <v>15</v>
      </c>
      <c r="F53" s="101" t="s">
        <v>409</v>
      </c>
      <c r="G53" s="41">
        <v>50</v>
      </c>
      <c r="H53" s="50"/>
      <c r="I53" s="10"/>
      <c r="K53" s="6"/>
    </row>
    <row r="54" spans="1:11" ht="18.75">
      <c r="A54" s="101">
        <v>61</v>
      </c>
      <c r="B54" s="101" t="s">
        <v>98</v>
      </c>
      <c r="C54" s="101" t="s">
        <v>70</v>
      </c>
      <c r="D54" s="101"/>
      <c r="E54" s="101" t="s">
        <v>15</v>
      </c>
      <c r="F54" s="101" t="s">
        <v>405</v>
      </c>
      <c r="G54" s="41">
        <v>51</v>
      </c>
      <c r="H54" s="50"/>
      <c r="I54" s="10"/>
      <c r="K54" s="6"/>
    </row>
    <row r="55" spans="1:11" ht="18.75">
      <c r="A55" s="101">
        <v>75</v>
      </c>
      <c r="B55" s="101" t="s">
        <v>132</v>
      </c>
      <c r="C55" s="101" t="s">
        <v>58</v>
      </c>
      <c r="D55" s="101"/>
      <c r="E55" s="101" t="s">
        <v>14</v>
      </c>
      <c r="F55" s="101" t="s">
        <v>415</v>
      </c>
      <c r="G55" s="41">
        <v>52</v>
      </c>
      <c r="H55" s="50"/>
      <c r="I55" s="10"/>
      <c r="K55" s="6"/>
    </row>
    <row r="56" spans="1:11" ht="18.75">
      <c r="A56" s="101">
        <v>88</v>
      </c>
      <c r="B56" s="101" t="s">
        <v>119</v>
      </c>
      <c r="C56" s="101" t="s">
        <v>86</v>
      </c>
      <c r="D56" s="101"/>
      <c r="E56" s="101" t="s">
        <v>14</v>
      </c>
      <c r="F56" s="101" t="s">
        <v>428</v>
      </c>
      <c r="G56" s="41">
        <v>53</v>
      </c>
      <c r="H56" s="50"/>
      <c r="I56" s="10"/>
      <c r="K56" s="6"/>
    </row>
    <row r="57" spans="1:11" ht="18.75">
      <c r="A57" s="101">
        <v>104</v>
      </c>
      <c r="B57" s="101" t="s">
        <v>266</v>
      </c>
      <c r="C57" s="101" t="s">
        <v>76</v>
      </c>
      <c r="D57" s="101"/>
      <c r="E57" s="101" t="s">
        <v>9</v>
      </c>
      <c r="F57" s="101" t="s">
        <v>441</v>
      </c>
      <c r="G57" s="41">
        <v>54</v>
      </c>
      <c r="H57" s="50"/>
      <c r="I57" s="10"/>
      <c r="K57" s="6"/>
    </row>
    <row r="58" spans="1:11" ht="18.75">
      <c r="A58" s="101">
        <v>86</v>
      </c>
      <c r="B58" s="101" t="s">
        <v>198</v>
      </c>
      <c r="C58" s="101" t="s">
        <v>76</v>
      </c>
      <c r="D58" s="101"/>
      <c r="E58" s="101" t="s">
        <v>14</v>
      </c>
      <c r="F58" s="101" t="s">
        <v>426</v>
      </c>
      <c r="G58" s="41">
        <v>55</v>
      </c>
      <c r="H58" s="50"/>
      <c r="I58" s="10"/>
      <c r="K58" s="6"/>
    </row>
    <row r="59" spans="1:11" ht="18.75">
      <c r="A59" s="101">
        <v>45</v>
      </c>
      <c r="B59" s="101" t="s">
        <v>75</v>
      </c>
      <c r="C59" s="101" t="s">
        <v>228</v>
      </c>
      <c r="D59" s="101"/>
      <c r="E59" s="101" t="s">
        <v>17</v>
      </c>
      <c r="F59" s="101" t="s">
        <v>386</v>
      </c>
      <c r="G59" s="41">
        <v>56</v>
      </c>
      <c r="H59" s="50"/>
      <c r="I59" s="10"/>
      <c r="K59" s="6"/>
    </row>
    <row r="60" spans="1:11" ht="18.75">
      <c r="A60" s="101">
        <v>68</v>
      </c>
      <c r="B60" s="101" t="s">
        <v>240</v>
      </c>
      <c r="C60" s="101" t="s">
        <v>70</v>
      </c>
      <c r="D60" s="101"/>
      <c r="E60" s="101" t="s">
        <v>13</v>
      </c>
      <c r="F60" s="101" t="s">
        <v>411</v>
      </c>
      <c r="G60" s="41">
        <v>57</v>
      </c>
      <c r="H60" s="50"/>
      <c r="I60" s="10"/>
      <c r="K60" s="6"/>
    </row>
    <row r="61" spans="1:11" ht="18.75">
      <c r="A61" s="101">
        <v>73</v>
      </c>
      <c r="B61" s="101" t="s">
        <v>246</v>
      </c>
      <c r="C61" s="101" t="s">
        <v>247</v>
      </c>
      <c r="D61" s="101"/>
      <c r="E61" s="101" t="s">
        <v>13</v>
      </c>
      <c r="F61" s="101" t="s">
        <v>413</v>
      </c>
      <c r="G61" s="41">
        <v>58</v>
      </c>
      <c r="H61" s="50"/>
      <c r="I61" s="10"/>
      <c r="K61" s="6"/>
    </row>
    <row r="62" spans="1:11" ht="18.75">
      <c r="A62" s="114">
        <v>89</v>
      </c>
      <c r="B62" s="114" t="s">
        <v>201</v>
      </c>
      <c r="C62" s="101" t="s">
        <v>202</v>
      </c>
      <c r="D62" s="101"/>
      <c r="E62" s="101" t="s">
        <v>14</v>
      </c>
      <c r="F62" s="114" t="s">
        <v>429</v>
      </c>
      <c r="G62" s="41">
        <v>59</v>
      </c>
      <c r="H62" s="50"/>
      <c r="I62" s="10"/>
      <c r="K62" s="6"/>
    </row>
    <row r="63" spans="1:11" ht="18.75">
      <c r="A63" s="18"/>
      <c r="B63" s="19"/>
      <c r="C63" s="19"/>
      <c r="D63" s="20"/>
      <c r="E63" s="21"/>
      <c r="F63" s="22"/>
      <c r="G63" s="41"/>
      <c r="H63" s="50"/>
      <c r="I63" s="10"/>
      <c r="K63" s="6"/>
    </row>
    <row r="64" spans="1:11" s="12" customFormat="1" ht="19.5" thickBot="1">
      <c r="A64" s="29"/>
      <c r="B64" s="30"/>
      <c r="C64" s="30"/>
      <c r="D64" s="31"/>
      <c r="E64" s="57"/>
      <c r="F64" s="33"/>
      <c r="G64" s="60"/>
      <c r="H64" s="51"/>
      <c r="I64" s="11"/>
    </row>
    <row r="65" spans="1:9">
      <c r="I65" s="10"/>
    </row>
    <row r="66" spans="1:9" ht="23.25">
      <c r="A66" s="61"/>
      <c r="I66" s="10"/>
    </row>
  </sheetData>
  <sheetProtection selectLockedCells="1" selectUnlockedCells="1"/>
  <autoFilter ref="A3:H64">
    <sortState ref="A4:H64">
      <sortCondition ref="F3:F64"/>
    </sortState>
  </autoFilter>
  <sortState ref="A4:F61">
    <sortCondition ref="F4:F61"/>
  </sortState>
  <printOptions horizontalCentered="1" verticalCentered="1"/>
  <pageMargins left="0.70833333333333337" right="0.71736111111111112" top="0.78749999999999998" bottom="0.78749999999999998" header="0.51180555555555551" footer="0.51180555555555551"/>
  <pageSetup paperSize="9" scale="64" firstPageNumber="0" fitToWidth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K50"/>
  <sheetViews>
    <sheetView zoomScale="85" zoomScaleNormal="85" workbookViewId="0">
      <pane ySplit="3" topLeftCell="A16" activePane="bottomLeft" state="frozen"/>
      <selection pane="bottomLeft" activeCell="H25" sqref="H25"/>
    </sheetView>
  </sheetViews>
  <sheetFormatPr defaultColWidth="8.7109375" defaultRowHeight="15"/>
  <cols>
    <col min="1" max="1" width="8.7109375" customWidth="1"/>
    <col min="2" max="2" width="17.5703125" customWidth="1"/>
    <col min="3" max="3" width="21.7109375" customWidth="1"/>
    <col min="4" max="4" width="3.7109375" style="2" hidden="1" customWidth="1"/>
    <col min="5" max="5" width="18.42578125" customWidth="1"/>
    <col min="6" max="6" width="15.140625" style="13" customWidth="1"/>
    <col min="7" max="7" width="15.140625" style="6" customWidth="1"/>
    <col min="8" max="8" width="18.5703125" customWidth="1"/>
    <col min="9" max="9" width="5.7109375" customWidth="1"/>
    <col min="10" max="10" width="18.7109375" customWidth="1"/>
    <col min="11" max="11" width="8.7109375" customWidth="1"/>
    <col min="12" max="12" width="1.5703125" customWidth="1"/>
  </cols>
  <sheetData>
    <row r="1" spans="1:11" ht="25.5" customHeight="1">
      <c r="A1" s="7" t="s">
        <v>21</v>
      </c>
      <c r="B1" s="1"/>
      <c r="C1" s="1"/>
      <c r="D1" s="8"/>
      <c r="E1" s="1"/>
      <c r="H1" s="58"/>
    </row>
    <row r="2" spans="1:11" ht="15.75" thickBot="1"/>
    <row r="3" spans="1:11" ht="21">
      <c r="A3" s="74" t="s">
        <v>1</v>
      </c>
      <c r="B3" s="75" t="s">
        <v>2</v>
      </c>
      <c r="C3" s="75" t="s">
        <v>3</v>
      </c>
      <c r="D3" s="76" t="s">
        <v>4</v>
      </c>
      <c r="E3" s="75" t="s">
        <v>5</v>
      </c>
      <c r="F3" s="77" t="s">
        <v>6</v>
      </c>
      <c r="G3" s="78" t="s">
        <v>7</v>
      </c>
      <c r="H3" s="79" t="s">
        <v>8</v>
      </c>
      <c r="I3" s="16"/>
      <c r="J3" s="17"/>
      <c r="K3" s="17"/>
    </row>
    <row r="4" spans="1:11" ht="18.75">
      <c r="A4" s="109">
        <v>142</v>
      </c>
      <c r="B4" s="109" t="s">
        <v>283</v>
      </c>
      <c r="C4" s="103" t="s">
        <v>73</v>
      </c>
      <c r="D4" s="104"/>
      <c r="E4" s="110" t="s">
        <v>9</v>
      </c>
      <c r="F4" s="110" t="s">
        <v>442</v>
      </c>
      <c r="G4" s="41">
        <v>1</v>
      </c>
      <c r="H4" s="50">
        <f>VLOOKUP(G4,'Bodovací tabulka'!$A$2:$B$31,2,0)</f>
        <v>60</v>
      </c>
      <c r="I4" s="17"/>
      <c r="J4" s="17"/>
      <c r="K4" s="17"/>
    </row>
    <row r="5" spans="1:11" ht="18.75">
      <c r="A5" s="109">
        <v>140</v>
      </c>
      <c r="B5" s="109" t="s">
        <v>279</v>
      </c>
      <c r="C5" s="103" t="s">
        <v>280</v>
      </c>
      <c r="D5" s="104"/>
      <c r="E5" s="110" t="s">
        <v>9</v>
      </c>
      <c r="F5" s="110" t="s">
        <v>443</v>
      </c>
      <c r="G5" s="41">
        <v>2</v>
      </c>
      <c r="H5" s="50">
        <f>VLOOKUP(G5,'Bodovací tabulka'!$A$2:$B$31,2,0)</f>
        <v>50</v>
      </c>
      <c r="I5" s="17"/>
      <c r="J5" s="17"/>
      <c r="K5" s="23"/>
    </row>
    <row r="6" spans="1:11" ht="18.75">
      <c r="A6" s="109">
        <v>138</v>
      </c>
      <c r="B6" s="109" t="s">
        <v>276</v>
      </c>
      <c r="C6" s="103" t="s">
        <v>85</v>
      </c>
      <c r="D6" s="104"/>
      <c r="E6" s="110" t="s">
        <v>9</v>
      </c>
      <c r="F6" s="110" t="s">
        <v>444</v>
      </c>
      <c r="G6" s="41">
        <v>3</v>
      </c>
      <c r="H6" s="50">
        <f>VLOOKUP(G6,'Bodovací tabulka'!$A$2:$B$31,2,0)</f>
        <v>45</v>
      </c>
      <c r="I6" s="17"/>
      <c r="J6" s="17"/>
      <c r="K6" s="23"/>
    </row>
    <row r="7" spans="1:11" ht="18.75">
      <c r="A7" s="109">
        <v>177</v>
      </c>
      <c r="B7" s="109" t="s">
        <v>474</v>
      </c>
      <c r="C7" s="103" t="s">
        <v>85</v>
      </c>
      <c r="D7" s="104"/>
      <c r="E7" s="110" t="s">
        <v>13</v>
      </c>
      <c r="F7" s="110" t="s">
        <v>445</v>
      </c>
      <c r="G7" s="41">
        <v>4</v>
      </c>
      <c r="H7" s="50">
        <f>VLOOKUP(G7,'Bodovací tabulka'!$A$2:$B$31,2,0)</f>
        <v>40</v>
      </c>
      <c r="I7" s="17"/>
      <c r="J7" s="91" t="s">
        <v>11</v>
      </c>
      <c r="K7" s="91" t="s">
        <v>12</v>
      </c>
    </row>
    <row r="8" spans="1:11" ht="18.75">
      <c r="A8" s="109">
        <v>141</v>
      </c>
      <c r="B8" s="109" t="s">
        <v>281</v>
      </c>
      <c r="C8" s="103" t="s">
        <v>282</v>
      </c>
      <c r="D8" s="104"/>
      <c r="E8" s="110" t="s">
        <v>9</v>
      </c>
      <c r="F8" s="110" t="s">
        <v>446</v>
      </c>
      <c r="G8" s="41">
        <v>5</v>
      </c>
      <c r="H8" s="50">
        <f>VLOOKUP(G8,'Bodovací tabulka'!$A$2:$B$31,2,0)</f>
        <v>35</v>
      </c>
      <c r="I8" s="17"/>
      <c r="J8" s="92" t="s">
        <v>14</v>
      </c>
      <c r="K8" s="93">
        <f>SUMIFS(H4:H48,E4:E48,"SUC",H4:H48,"&gt;0")</f>
        <v>91</v>
      </c>
    </row>
    <row r="9" spans="1:11" ht="18.75">
      <c r="A9" s="109">
        <v>128</v>
      </c>
      <c r="B9" s="109" t="s">
        <v>137</v>
      </c>
      <c r="C9" s="105" t="s">
        <v>138</v>
      </c>
      <c r="D9" s="106"/>
      <c r="E9" s="110" t="s">
        <v>14</v>
      </c>
      <c r="F9" s="110" t="s">
        <v>447</v>
      </c>
      <c r="G9" s="41">
        <v>6</v>
      </c>
      <c r="H9" s="50">
        <f>VLOOKUP(G9,'Bodovací tabulka'!$A$2:$B$31,2,0)</f>
        <v>30</v>
      </c>
      <c r="I9" s="17"/>
      <c r="J9" s="92" t="s">
        <v>15</v>
      </c>
      <c r="K9" s="93">
        <f>SUMIFS(H4:H48,E4:E48,"RAP",H4:H48,"&gt;0")</f>
        <v>21</v>
      </c>
    </row>
    <row r="10" spans="1:11" ht="18.75">
      <c r="A10" s="109">
        <v>117</v>
      </c>
      <c r="B10" s="109" t="s">
        <v>304</v>
      </c>
      <c r="C10" s="103" t="s">
        <v>95</v>
      </c>
      <c r="D10" s="104"/>
      <c r="E10" s="110" t="s">
        <v>18</v>
      </c>
      <c r="F10" s="110" t="s">
        <v>448</v>
      </c>
      <c r="G10" s="41">
        <v>7</v>
      </c>
      <c r="H10" s="50">
        <f>VLOOKUP(G10,'Bodovací tabulka'!$A$2:$B$31,2,0)</f>
        <v>28</v>
      </c>
      <c r="I10" s="17"/>
      <c r="J10" s="92" t="s">
        <v>13</v>
      </c>
      <c r="K10" s="93">
        <f>SUMIFS(H4:H48,E4:E48,"REC",H4:H48,"&gt;0")</f>
        <v>64</v>
      </c>
    </row>
    <row r="11" spans="1:11" ht="18.75">
      <c r="A11" s="109">
        <v>108</v>
      </c>
      <c r="B11" s="109" t="s">
        <v>54</v>
      </c>
      <c r="C11" s="107" t="s">
        <v>55</v>
      </c>
      <c r="D11" s="108"/>
      <c r="E11" s="110" t="s">
        <v>10</v>
      </c>
      <c r="F11" s="110" t="s">
        <v>449</v>
      </c>
      <c r="G11" s="41">
        <v>8</v>
      </c>
      <c r="H11" s="50">
        <f>VLOOKUP(G11,'Bodovací tabulka'!$A$2:$B$31,2,0)</f>
        <v>26</v>
      </c>
      <c r="I11" s="17"/>
      <c r="J11" s="92" t="s">
        <v>17</v>
      </c>
      <c r="K11" s="93">
        <f>SUMIFS(H4:H48,E4:E48,"HRA",H4:H48,"&gt;0")</f>
        <v>14</v>
      </c>
    </row>
    <row r="12" spans="1:11" ht="18.75">
      <c r="A12" s="109">
        <v>105</v>
      </c>
      <c r="B12" s="109" t="s">
        <v>62</v>
      </c>
      <c r="C12" s="107" t="s">
        <v>63</v>
      </c>
      <c r="D12" s="108"/>
      <c r="E12" s="110" t="s">
        <v>10</v>
      </c>
      <c r="F12" s="110" t="s">
        <v>450</v>
      </c>
      <c r="G12" s="41">
        <v>9</v>
      </c>
      <c r="H12" s="50">
        <f>VLOOKUP(G12,'Bodovací tabulka'!$A$2:$B$31,2,0)</f>
        <v>24</v>
      </c>
      <c r="I12" s="17"/>
      <c r="J12" s="92" t="s">
        <v>18</v>
      </c>
      <c r="K12" s="93">
        <f>SUMIFS(H4:H48,E4:E48,"LOM",H4:H48,"&gt;0")</f>
        <v>43</v>
      </c>
    </row>
    <row r="13" spans="1:11" ht="18.75">
      <c r="A13" s="109">
        <v>114</v>
      </c>
      <c r="B13" s="109" t="s">
        <v>299</v>
      </c>
      <c r="C13" s="107" t="s">
        <v>71</v>
      </c>
      <c r="D13" s="108"/>
      <c r="E13" s="110" t="s">
        <v>16</v>
      </c>
      <c r="F13" s="110" t="s">
        <v>451</v>
      </c>
      <c r="G13" s="41">
        <v>10</v>
      </c>
      <c r="H13" s="50">
        <f>VLOOKUP(G13,'Bodovací tabulka'!$A$2:$B$31,2,0)</f>
        <v>22</v>
      </c>
      <c r="I13" s="17"/>
      <c r="J13" s="92" t="s">
        <v>9</v>
      </c>
      <c r="K13" s="93">
        <f>SUMIFS(H4:H48,E4:E48,"ZDA",H4:H48,"&gt;0")</f>
        <v>207</v>
      </c>
    </row>
    <row r="14" spans="1:11" ht="18.75">
      <c r="A14" s="109">
        <v>107</v>
      </c>
      <c r="B14" s="109" t="s">
        <v>64</v>
      </c>
      <c r="C14" s="107" t="s">
        <v>65</v>
      </c>
      <c r="D14" s="108"/>
      <c r="E14" s="110" t="s">
        <v>10</v>
      </c>
      <c r="F14" s="110" t="s">
        <v>452</v>
      </c>
      <c r="G14" s="41">
        <v>11</v>
      </c>
      <c r="H14" s="50">
        <f>VLOOKUP(G14,'Bodovací tabulka'!$A$2:$B$31,2,0)</f>
        <v>20</v>
      </c>
      <c r="I14" s="17"/>
      <c r="J14" s="92" t="s">
        <v>16</v>
      </c>
      <c r="K14" s="93">
        <f>SUMIFS(H4:H48,E4:E48,"CHL",H4:H48,"&gt;0")</f>
        <v>35</v>
      </c>
    </row>
    <row r="15" spans="1:11" ht="18.75">
      <c r="A15" s="109">
        <v>121</v>
      </c>
      <c r="B15" s="109" t="s">
        <v>475</v>
      </c>
      <c r="C15" s="107" t="s">
        <v>85</v>
      </c>
      <c r="D15" s="108"/>
      <c r="E15" s="110" t="s">
        <v>13</v>
      </c>
      <c r="F15" s="110" t="s">
        <v>453</v>
      </c>
      <c r="G15" s="41">
        <v>12</v>
      </c>
      <c r="H15" s="50">
        <f>VLOOKUP(G15,'Bodovací tabulka'!$A$2:$B$31,2,0)</f>
        <v>19</v>
      </c>
      <c r="I15" s="17"/>
      <c r="J15" s="92" t="s">
        <v>19</v>
      </c>
      <c r="K15" s="93">
        <f>SUMIFS(H4:H48,E4:E48,"TRE",H4:H48,"&gt;0")</f>
        <v>0</v>
      </c>
    </row>
    <row r="16" spans="1:11" ht="18.75">
      <c r="A16" s="109">
        <v>132</v>
      </c>
      <c r="B16" s="109" t="s">
        <v>139</v>
      </c>
      <c r="C16" s="107" t="s">
        <v>72</v>
      </c>
      <c r="D16" s="108"/>
      <c r="E16" s="110" t="s">
        <v>14</v>
      </c>
      <c r="F16" s="110" t="s">
        <v>454</v>
      </c>
      <c r="G16" s="41">
        <v>13</v>
      </c>
      <c r="H16" s="50">
        <f>VLOOKUP(G16,'Bodovací tabulka'!$A$2:$B$31,2,0)</f>
        <v>18</v>
      </c>
      <c r="I16" s="17"/>
      <c r="J16" s="92" t="s">
        <v>10</v>
      </c>
      <c r="K16" s="93">
        <f>SUMIFS(H4:H48,E4:E48,"BOR",H4:H48,"&gt;0")</f>
        <v>89</v>
      </c>
    </row>
    <row r="17" spans="1:11" ht="18.75">
      <c r="A17" s="109">
        <v>143</v>
      </c>
      <c r="B17" s="109" t="s">
        <v>284</v>
      </c>
      <c r="C17" s="103" t="s">
        <v>101</v>
      </c>
      <c r="D17" s="104"/>
      <c r="E17" s="110" t="s">
        <v>9</v>
      </c>
      <c r="F17" s="110" t="s">
        <v>455</v>
      </c>
      <c r="G17" s="41">
        <v>14</v>
      </c>
      <c r="H17" s="50">
        <f>VLOOKUP(G17,'Bodovací tabulka'!$A$2:$B$31,2,0)</f>
        <v>17</v>
      </c>
      <c r="I17" s="17"/>
      <c r="J17" s="92" t="s">
        <v>142</v>
      </c>
      <c r="K17" s="93">
        <f>SUMIFS(H4:H48,E4:E48,"NER",H4:H48,"&gt;0")</f>
        <v>0</v>
      </c>
    </row>
    <row r="18" spans="1:11" ht="18.75">
      <c r="A18" s="109">
        <v>125</v>
      </c>
      <c r="B18" s="109" t="s">
        <v>150</v>
      </c>
      <c r="C18" s="107" t="s">
        <v>136</v>
      </c>
      <c r="D18" s="108"/>
      <c r="E18" s="110" t="s">
        <v>14</v>
      </c>
      <c r="F18" s="110" t="s">
        <v>456</v>
      </c>
      <c r="G18" s="41">
        <v>15</v>
      </c>
      <c r="H18" s="50">
        <f>VLOOKUP(G18,'Bodovací tabulka'!$A$2:$B$31,2,0)</f>
        <v>16</v>
      </c>
      <c r="I18" s="17"/>
      <c r="J18" s="28"/>
      <c r="K18" s="16"/>
    </row>
    <row r="19" spans="1:11" ht="18.75">
      <c r="A19" s="109">
        <v>116</v>
      </c>
      <c r="B19" s="109" t="s">
        <v>315</v>
      </c>
      <c r="C19" s="107" t="s">
        <v>63</v>
      </c>
      <c r="D19" s="108"/>
      <c r="E19" s="110" t="s">
        <v>18</v>
      </c>
      <c r="F19" s="110" t="s">
        <v>457</v>
      </c>
      <c r="G19" s="41">
        <v>16</v>
      </c>
      <c r="H19" s="50">
        <f>VLOOKUP(G19,'Bodovací tabulka'!$A$2:$B$31,2,0)</f>
        <v>15</v>
      </c>
      <c r="I19" s="17"/>
      <c r="J19" s="28"/>
      <c r="K19" s="16"/>
    </row>
    <row r="20" spans="1:11" ht="18.75">
      <c r="A20" s="109">
        <v>139</v>
      </c>
      <c r="B20" s="109" t="s">
        <v>277</v>
      </c>
      <c r="C20" s="105" t="s">
        <v>278</v>
      </c>
      <c r="D20" s="106"/>
      <c r="E20" s="110" t="s">
        <v>9</v>
      </c>
      <c r="F20" s="110" t="s">
        <v>458</v>
      </c>
      <c r="G20" s="41">
        <v>17</v>
      </c>
      <c r="H20" s="50"/>
      <c r="I20" s="17"/>
      <c r="J20" s="28"/>
      <c r="K20" s="16"/>
    </row>
    <row r="21" spans="1:11" ht="18.75">
      <c r="A21" s="109">
        <v>124</v>
      </c>
      <c r="B21" s="109" t="s">
        <v>128</v>
      </c>
      <c r="C21" s="107" t="s">
        <v>55</v>
      </c>
      <c r="D21" s="108"/>
      <c r="E21" s="110" t="s">
        <v>14</v>
      </c>
      <c r="F21" s="110" t="s">
        <v>459</v>
      </c>
      <c r="G21" s="41">
        <v>18</v>
      </c>
      <c r="H21" s="50">
        <v>14</v>
      </c>
      <c r="I21" s="17"/>
      <c r="J21" s="28"/>
      <c r="K21" s="16"/>
    </row>
    <row r="22" spans="1:11" ht="18.75">
      <c r="A22" s="109">
        <v>133</v>
      </c>
      <c r="B22" s="109" t="s">
        <v>187</v>
      </c>
      <c r="C22" s="105" t="s">
        <v>53</v>
      </c>
      <c r="D22" s="106"/>
      <c r="E22" s="110" t="s">
        <v>14</v>
      </c>
      <c r="F22" s="110" t="s">
        <v>460</v>
      </c>
      <c r="G22" s="41">
        <v>19</v>
      </c>
      <c r="H22" s="50">
        <v>13</v>
      </c>
      <c r="I22" s="17"/>
      <c r="J22" s="28"/>
      <c r="K22" s="16"/>
    </row>
    <row r="23" spans="1:11" ht="18.75">
      <c r="A23" s="109">
        <v>120</v>
      </c>
      <c r="B23" s="109" t="s">
        <v>227</v>
      </c>
      <c r="C23" s="103" t="s">
        <v>100</v>
      </c>
      <c r="D23" s="104"/>
      <c r="E23" s="110" t="s">
        <v>15</v>
      </c>
      <c r="F23" s="110" t="s">
        <v>461</v>
      </c>
      <c r="G23" s="41">
        <v>20</v>
      </c>
      <c r="H23" s="50">
        <v>12</v>
      </c>
      <c r="I23" s="17"/>
      <c r="J23" s="28"/>
      <c r="K23" s="16"/>
    </row>
    <row r="24" spans="1:11" ht="18.75">
      <c r="A24" s="109">
        <v>109</v>
      </c>
      <c r="B24" s="109" t="s">
        <v>345</v>
      </c>
      <c r="C24" s="105" t="s">
        <v>346</v>
      </c>
      <c r="D24" s="106"/>
      <c r="E24" s="110" t="s">
        <v>10</v>
      </c>
      <c r="F24" s="110" t="s">
        <v>462</v>
      </c>
      <c r="G24" s="41">
        <v>21</v>
      </c>
      <c r="H24" s="50">
        <v>11</v>
      </c>
      <c r="I24" s="17"/>
      <c r="J24" s="28"/>
      <c r="K24" s="16"/>
    </row>
    <row r="25" spans="1:11" ht="18.75">
      <c r="A25" s="109">
        <v>111</v>
      </c>
      <c r="B25" s="109" t="s">
        <v>237</v>
      </c>
      <c r="C25" s="107" t="s">
        <v>95</v>
      </c>
      <c r="D25" s="108"/>
      <c r="E25" s="110" t="s">
        <v>17</v>
      </c>
      <c r="F25" s="110" t="s">
        <v>463</v>
      </c>
      <c r="G25" s="41">
        <v>22</v>
      </c>
      <c r="H25" s="50">
        <v>10</v>
      </c>
      <c r="I25" s="17"/>
      <c r="J25" s="28"/>
      <c r="K25" s="16"/>
    </row>
    <row r="26" spans="1:11" ht="18.75">
      <c r="A26" s="109">
        <v>119</v>
      </c>
      <c r="B26" s="109" t="s">
        <v>226</v>
      </c>
      <c r="C26" s="105" t="s">
        <v>63</v>
      </c>
      <c r="D26" s="106"/>
      <c r="E26" s="110" t="s">
        <v>15</v>
      </c>
      <c r="F26" s="110" t="s">
        <v>464</v>
      </c>
      <c r="G26" s="41">
        <v>23</v>
      </c>
      <c r="H26" s="50">
        <v>9</v>
      </c>
      <c r="I26" s="17"/>
      <c r="J26" s="28"/>
      <c r="K26" s="16"/>
    </row>
    <row r="27" spans="1:11" ht="18.75">
      <c r="A27" s="109">
        <v>135</v>
      </c>
      <c r="B27" s="109" t="s">
        <v>140</v>
      </c>
      <c r="C27" s="103" t="s">
        <v>101</v>
      </c>
      <c r="D27" s="104"/>
      <c r="E27" s="110" t="s">
        <v>14</v>
      </c>
      <c r="F27" s="110" t="s">
        <v>465</v>
      </c>
      <c r="G27" s="41">
        <v>24</v>
      </c>
      <c r="H27" s="50"/>
      <c r="I27" s="17"/>
      <c r="J27" s="28"/>
      <c r="K27" s="16"/>
    </row>
    <row r="28" spans="1:11" ht="18.75">
      <c r="A28" s="109">
        <v>110</v>
      </c>
      <c r="B28" s="109" t="s">
        <v>175</v>
      </c>
      <c r="C28" s="107" t="s">
        <v>176</v>
      </c>
      <c r="D28" s="108"/>
      <c r="E28" s="110" t="s">
        <v>10</v>
      </c>
      <c r="F28" s="110" t="s">
        <v>466</v>
      </c>
      <c r="G28" s="41">
        <v>25</v>
      </c>
      <c r="H28" s="50">
        <v>8</v>
      </c>
      <c r="I28" s="17"/>
      <c r="J28" s="28"/>
      <c r="K28" s="16"/>
    </row>
    <row r="29" spans="1:11" ht="18.75">
      <c r="A29" s="109">
        <v>113</v>
      </c>
      <c r="B29" s="109" t="s">
        <v>297</v>
      </c>
      <c r="C29" s="105" t="s">
        <v>298</v>
      </c>
      <c r="D29" s="106"/>
      <c r="E29" s="110" t="s">
        <v>16</v>
      </c>
      <c r="F29" s="110" t="s">
        <v>467</v>
      </c>
      <c r="G29" s="41">
        <v>26</v>
      </c>
      <c r="H29" s="50">
        <v>7</v>
      </c>
      <c r="I29" s="17"/>
      <c r="J29" s="28"/>
      <c r="K29" s="16"/>
    </row>
    <row r="30" spans="1:11" ht="18.75">
      <c r="A30" s="109">
        <v>115</v>
      </c>
      <c r="B30" s="109" t="s">
        <v>473</v>
      </c>
      <c r="C30" s="107" t="s">
        <v>63</v>
      </c>
      <c r="D30" s="108"/>
      <c r="E30" s="110" t="s">
        <v>16</v>
      </c>
      <c r="F30" s="110" t="s">
        <v>468</v>
      </c>
      <c r="G30" s="41">
        <v>27</v>
      </c>
      <c r="H30" s="50">
        <v>6</v>
      </c>
      <c r="I30" s="17"/>
      <c r="J30" s="28"/>
      <c r="K30" s="16"/>
    </row>
    <row r="31" spans="1:11" ht="18.75">
      <c r="A31" s="109">
        <v>122</v>
      </c>
      <c r="B31" s="109" t="s">
        <v>476</v>
      </c>
      <c r="C31" s="107" t="s">
        <v>63</v>
      </c>
      <c r="D31" s="108"/>
      <c r="E31" s="110" t="s">
        <v>13</v>
      </c>
      <c r="F31" s="110" t="s">
        <v>469</v>
      </c>
      <c r="G31" s="41">
        <v>28</v>
      </c>
      <c r="H31" s="50">
        <v>5</v>
      </c>
      <c r="I31" s="17"/>
      <c r="J31" s="28"/>
      <c r="K31" s="16"/>
    </row>
    <row r="32" spans="1:11" ht="18.75">
      <c r="A32" s="109">
        <v>106</v>
      </c>
      <c r="B32" s="109" t="s">
        <v>322</v>
      </c>
      <c r="C32" s="107" t="s">
        <v>55</v>
      </c>
      <c r="D32" s="108"/>
      <c r="E32" s="110" t="s">
        <v>10</v>
      </c>
      <c r="F32" s="110" t="s">
        <v>470</v>
      </c>
      <c r="G32" s="41">
        <v>29</v>
      </c>
      <c r="H32" s="50"/>
      <c r="I32" s="17"/>
      <c r="J32" s="28"/>
      <c r="K32" s="16"/>
    </row>
    <row r="33" spans="1:11" ht="18.75">
      <c r="A33" s="109">
        <v>129</v>
      </c>
      <c r="B33" s="109" t="s">
        <v>122</v>
      </c>
      <c r="C33" s="107" t="s">
        <v>55</v>
      </c>
      <c r="D33" s="108"/>
      <c r="E33" s="110" t="s">
        <v>14</v>
      </c>
      <c r="F33" s="110" t="s">
        <v>471</v>
      </c>
      <c r="G33" s="41">
        <v>30</v>
      </c>
      <c r="H33" s="50"/>
      <c r="I33" s="17"/>
      <c r="J33" s="28"/>
      <c r="K33" s="16"/>
    </row>
    <row r="34" spans="1:11" ht="18.75">
      <c r="A34" s="109">
        <v>112</v>
      </c>
      <c r="B34" s="109" t="s">
        <v>238</v>
      </c>
      <c r="C34" s="107" t="s">
        <v>239</v>
      </c>
      <c r="D34" s="108"/>
      <c r="E34" s="110" t="s">
        <v>17</v>
      </c>
      <c r="F34" s="110" t="s">
        <v>472</v>
      </c>
      <c r="G34" s="41">
        <v>31</v>
      </c>
      <c r="H34" s="50">
        <v>4</v>
      </c>
      <c r="I34" s="17"/>
      <c r="J34" s="28"/>
      <c r="K34" s="16"/>
    </row>
    <row r="35" spans="1:11" ht="18.75">
      <c r="A35" s="110"/>
      <c r="B35" s="110" t="s">
        <v>121</v>
      </c>
      <c r="C35" s="107" t="s">
        <v>73</v>
      </c>
      <c r="D35" s="108"/>
      <c r="E35" s="110" t="s">
        <v>14</v>
      </c>
      <c r="F35" s="110" t="s">
        <v>477</v>
      </c>
      <c r="G35" s="110" t="s">
        <v>477</v>
      </c>
      <c r="H35" s="50"/>
      <c r="I35" s="17"/>
      <c r="J35" s="28"/>
      <c r="K35" s="16"/>
    </row>
    <row r="36" spans="1:11" ht="18.75">
      <c r="A36" s="110"/>
      <c r="B36" s="110" t="s">
        <v>183</v>
      </c>
      <c r="C36" s="107" t="s">
        <v>184</v>
      </c>
      <c r="D36" s="108"/>
      <c r="E36" s="110" t="s">
        <v>14</v>
      </c>
      <c r="F36" s="110" t="s">
        <v>477</v>
      </c>
      <c r="G36" s="110" t="s">
        <v>477</v>
      </c>
      <c r="H36" s="50"/>
      <c r="I36" s="17"/>
      <c r="J36" s="28"/>
      <c r="K36" s="16"/>
    </row>
    <row r="37" spans="1:11" ht="18.75">
      <c r="A37" s="110"/>
      <c r="B37" s="110" t="s">
        <v>185</v>
      </c>
      <c r="C37" s="103" t="s">
        <v>83</v>
      </c>
      <c r="D37" s="104"/>
      <c r="E37" s="110" t="s">
        <v>14</v>
      </c>
      <c r="F37" s="110" t="s">
        <v>477</v>
      </c>
      <c r="G37" s="110" t="s">
        <v>477</v>
      </c>
      <c r="H37" s="50"/>
      <c r="I37" s="17"/>
      <c r="J37" s="28"/>
      <c r="K37" s="16"/>
    </row>
    <row r="38" spans="1:11" ht="18.75">
      <c r="A38" s="110"/>
      <c r="B38" s="110" t="s">
        <v>68</v>
      </c>
      <c r="C38" s="107" t="s">
        <v>85</v>
      </c>
      <c r="D38" s="108"/>
      <c r="E38" s="110" t="s">
        <v>14</v>
      </c>
      <c r="F38" s="110" t="s">
        <v>477</v>
      </c>
      <c r="G38" s="110" t="s">
        <v>477</v>
      </c>
      <c r="H38" s="50"/>
      <c r="I38" s="17"/>
      <c r="J38" s="28"/>
      <c r="K38" s="16"/>
    </row>
    <row r="39" spans="1:11" ht="18.75">
      <c r="A39" s="18"/>
      <c r="B39" s="19"/>
      <c r="C39" s="19"/>
      <c r="D39" s="20"/>
      <c r="E39" s="21"/>
      <c r="F39" s="22"/>
      <c r="G39" s="41"/>
      <c r="H39" s="50"/>
      <c r="I39" s="17"/>
      <c r="J39" s="28"/>
      <c r="K39" s="16"/>
    </row>
    <row r="40" spans="1:11" ht="18.75">
      <c r="A40" s="18"/>
      <c r="B40" s="19"/>
      <c r="C40" s="19"/>
      <c r="D40" s="20"/>
      <c r="E40" s="21"/>
      <c r="F40" s="22"/>
      <c r="G40" s="41"/>
      <c r="H40" s="50"/>
      <c r="I40" s="17"/>
      <c r="J40" s="28"/>
      <c r="K40" s="16"/>
    </row>
    <row r="41" spans="1:11" ht="18.75">
      <c r="A41" s="18"/>
      <c r="B41" s="19"/>
      <c r="C41" s="19"/>
      <c r="D41" s="20"/>
      <c r="E41" s="21"/>
      <c r="F41" s="22"/>
      <c r="G41" s="41"/>
      <c r="H41" s="50"/>
      <c r="I41" s="17"/>
      <c r="J41" s="28"/>
      <c r="K41" s="16"/>
    </row>
    <row r="42" spans="1:11" ht="18.75">
      <c r="A42" s="18"/>
      <c r="B42" s="19"/>
      <c r="C42" s="19"/>
      <c r="D42" s="20"/>
      <c r="E42" s="21"/>
      <c r="F42" s="22"/>
      <c r="G42" s="41"/>
      <c r="H42" s="50"/>
      <c r="I42" s="17"/>
      <c r="J42" s="28"/>
      <c r="K42" s="16"/>
    </row>
    <row r="43" spans="1:11" ht="18.75">
      <c r="A43" s="18"/>
      <c r="B43" s="19"/>
      <c r="C43" s="19"/>
      <c r="D43" s="20"/>
      <c r="E43" s="21"/>
      <c r="F43" s="22"/>
      <c r="G43" s="41"/>
      <c r="H43" s="50"/>
      <c r="I43" s="17"/>
      <c r="J43" s="28"/>
      <c r="K43" s="16"/>
    </row>
    <row r="44" spans="1:11" ht="18.75">
      <c r="A44" s="18"/>
      <c r="B44" s="19"/>
      <c r="C44" s="19"/>
      <c r="D44" s="20"/>
      <c r="E44" s="21"/>
      <c r="F44" s="22"/>
      <c r="G44" s="41"/>
      <c r="H44" s="50"/>
      <c r="I44" s="17"/>
      <c r="J44" s="28"/>
      <c r="K44" s="16"/>
    </row>
    <row r="45" spans="1:11" ht="18.75">
      <c r="A45" s="18"/>
      <c r="B45" s="19"/>
      <c r="C45" s="19"/>
      <c r="D45" s="20"/>
      <c r="E45" s="21"/>
      <c r="F45" s="22"/>
      <c r="G45" s="41"/>
      <c r="H45" s="50"/>
      <c r="I45" s="17"/>
      <c r="J45" s="28"/>
      <c r="K45" s="16"/>
    </row>
    <row r="46" spans="1:11" ht="18.75">
      <c r="A46" s="18"/>
      <c r="B46" s="19"/>
      <c r="C46" s="19"/>
      <c r="D46" s="20"/>
      <c r="E46" s="21"/>
      <c r="F46" s="22"/>
      <c r="G46" s="41"/>
      <c r="H46" s="50"/>
      <c r="I46" s="17"/>
      <c r="J46" s="28"/>
      <c r="K46" s="16"/>
    </row>
    <row r="47" spans="1:11" ht="18.75">
      <c r="A47" s="18"/>
      <c r="B47" s="19"/>
      <c r="C47" s="19"/>
      <c r="D47" s="20"/>
      <c r="E47" s="21"/>
      <c r="F47" s="22"/>
      <c r="G47" s="41"/>
      <c r="H47" s="50"/>
      <c r="I47" s="17"/>
      <c r="J47" s="28"/>
      <c r="K47" s="16"/>
    </row>
    <row r="48" spans="1:11" ht="19.5" thickBot="1">
      <c r="A48" s="29"/>
      <c r="B48" s="30"/>
      <c r="C48" s="30"/>
      <c r="D48" s="31"/>
      <c r="E48" s="32"/>
      <c r="F48" s="33"/>
      <c r="G48" s="60"/>
      <c r="H48" s="51"/>
      <c r="I48" s="17"/>
      <c r="J48" s="28"/>
      <c r="K48" s="16"/>
    </row>
    <row r="49" spans="1:11">
      <c r="A49" s="17"/>
      <c r="B49" s="17"/>
      <c r="C49" s="17"/>
      <c r="D49" s="34"/>
      <c r="E49" s="17"/>
      <c r="F49" s="35"/>
      <c r="G49" s="23"/>
      <c r="H49" s="17"/>
      <c r="I49" s="17"/>
      <c r="J49" s="17"/>
      <c r="K49" s="17"/>
    </row>
    <row r="50" spans="1:11" ht="23.25">
      <c r="A50" s="62"/>
    </row>
  </sheetData>
  <sheetProtection selectLockedCells="1" selectUnlockedCells="1"/>
  <autoFilter ref="A3:H38">
    <sortState ref="A4:H38">
      <sortCondition ref="G3:G38"/>
    </sortState>
  </autoFilter>
  <pageMargins left="0.70833333333333337" right="0.70833333333333337" top="0.78749999999999998" bottom="0.78749999999999998" header="0.51180555555555551" footer="0.51180555555555551"/>
  <pageSetup paperSize="9" scale="61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W65"/>
  <sheetViews>
    <sheetView tabSelected="1" zoomScale="85" zoomScaleNormal="85" workbookViewId="0">
      <pane ySplit="3" topLeftCell="A43" activePane="bottomLeft" state="frozen"/>
      <selection pane="bottomLeft" activeCell="M48" sqref="M48"/>
    </sheetView>
  </sheetViews>
  <sheetFormatPr defaultColWidth="8.7109375" defaultRowHeight="15"/>
  <cols>
    <col min="1" max="1" width="15.28515625" customWidth="1"/>
    <col min="2" max="2" width="18.42578125" customWidth="1"/>
    <col min="3" max="3" width="18.28515625" customWidth="1"/>
    <col min="4" max="4" width="18.28515625" style="15" hidden="1" customWidth="1"/>
    <col min="5" max="5" width="18.42578125" customWidth="1"/>
    <col min="6" max="6" width="13.42578125" style="13" customWidth="1"/>
    <col min="7" max="7" width="13" style="6" customWidth="1"/>
    <col min="8" max="8" width="18.5703125" customWidth="1"/>
    <col min="9" max="9" width="5.7109375" customWidth="1"/>
    <col min="10" max="10" width="18.7109375" customWidth="1"/>
    <col min="11" max="11" width="8.7109375" customWidth="1"/>
    <col min="12" max="12" width="1.5703125" customWidth="1"/>
  </cols>
  <sheetData>
    <row r="1" spans="1:11" ht="26.25" customHeight="1">
      <c r="A1" s="7" t="s">
        <v>22</v>
      </c>
      <c r="H1" s="58"/>
    </row>
    <row r="2" spans="1:11" ht="15.75" thickBot="1"/>
    <row r="3" spans="1:11" ht="21">
      <c r="A3" s="67" t="s">
        <v>1</v>
      </c>
      <c r="B3" s="68" t="s">
        <v>2</v>
      </c>
      <c r="C3" s="68" t="s">
        <v>3</v>
      </c>
      <c r="D3" s="69" t="s">
        <v>4</v>
      </c>
      <c r="E3" s="68" t="s">
        <v>5</v>
      </c>
      <c r="F3" s="70" t="s">
        <v>6</v>
      </c>
      <c r="G3" s="71" t="s">
        <v>7</v>
      </c>
      <c r="H3" s="72" t="s">
        <v>8</v>
      </c>
      <c r="I3" s="14"/>
    </row>
    <row r="4" spans="1:11" ht="18.75">
      <c r="A4" s="110">
        <v>183</v>
      </c>
      <c r="B4" s="110" t="s">
        <v>107</v>
      </c>
      <c r="C4" s="24" t="s">
        <v>178</v>
      </c>
      <c r="D4" s="25" t="s">
        <v>108</v>
      </c>
      <c r="E4" s="110" t="s">
        <v>14</v>
      </c>
      <c r="F4" s="110" t="s">
        <v>485</v>
      </c>
      <c r="G4" s="41">
        <v>1</v>
      </c>
      <c r="H4" s="21">
        <f>VLOOKUP(G4,'Bodovací tabulka'!$A$2:$B$31,2,0)</f>
        <v>60</v>
      </c>
    </row>
    <row r="5" spans="1:11" ht="18.75">
      <c r="A5" s="110">
        <v>206</v>
      </c>
      <c r="B5" s="110" t="s">
        <v>275</v>
      </c>
      <c r="C5" s="24" t="s">
        <v>87</v>
      </c>
      <c r="D5" s="25"/>
      <c r="E5" s="110" t="s">
        <v>9</v>
      </c>
      <c r="F5" s="110" t="s">
        <v>486</v>
      </c>
      <c r="G5" s="41">
        <v>2</v>
      </c>
      <c r="H5" s="21">
        <f>VLOOKUP(G5,'Bodovací tabulka'!$A$2:$B$31,2,0)</f>
        <v>50</v>
      </c>
      <c r="K5" s="6"/>
    </row>
    <row r="6" spans="1:11" ht="18.75">
      <c r="A6" s="110">
        <v>188</v>
      </c>
      <c r="B6" s="110" t="s">
        <v>114</v>
      </c>
      <c r="C6" s="21" t="s">
        <v>179</v>
      </c>
      <c r="D6" s="27"/>
      <c r="E6" s="110" t="s">
        <v>14</v>
      </c>
      <c r="F6" s="110" t="s">
        <v>487</v>
      </c>
      <c r="G6" s="41">
        <v>3</v>
      </c>
      <c r="H6" s="21">
        <f>VLOOKUP(G6,'Bodovací tabulka'!$A$2:$B$31,2,0)</f>
        <v>45</v>
      </c>
      <c r="J6" s="6"/>
    </row>
    <row r="7" spans="1:11" ht="18.75">
      <c r="A7" s="110">
        <v>147</v>
      </c>
      <c r="B7" s="110" t="s">
        <v>56</v>
      </c>
      <c r="C7" s="24" t="s">
        <v>57</v>
      </c>
      <c r="D7" s="25"/>
      <c r="E7" s="110" t="s">
        <v>10</v>
      </c>
      <c r="F7" s="110" t="s">
        <v>488</v>
      </c>
      <c r="G7" s="41">
        <v>4</v>
      </c>
      <c r="H7" s="21">
        <f>VLOOKUP(G7,'Bodovací tabulka'!$A$2:$B$31,2,0)</f>
        <v>40</v>
      </c>
      <c r="J7" s="88" t="s">
        <v>11</v>
      </c>
      <c r="K7" s="88" t="s">
        <v>12</v>
      </c>
    </row>
    <row r="8" spans="1:11" ht="18.75">
      <c r="A8" s="110">
        <v>149</v>
      </c>
      <c r="B8" s="110" t="s">
        <v>51</v>
      </c>
      <c r="C8" s="19" t="s">
        <v>52</v>
      </c>
      <c r="D8" s="20"/>
      <c r="E8" s="110" t="s">
        <v>10</v>
      </c>
      <c r="F8" s="110" t="s">
        <v>489</v>
      </c>
      <c r="G8" s="41">
        <v>5</v>
      </c>
      <c r="H8" s="21">
        <f>VLOOKUP(G8,'Bodovací tabulka'!$A$2:$B$31,2,0)</f>
        <v>35</v>
      </c>
      <c r="J8" s="89" t="s">
        <v>14</v>
      </c>
      <c r="K8" s="90">
        <f>SUMIFS(H4:H63,E4:E63,"SUC",H4:H63,"&gt;0")</f>
        <v>160</v>
      </c>
    </row>
    <row r="9" spans="1:11" ht="18.75">
      <c r="A9" s="110">
        <v>148</v>
      </c>
      <c r="B9" s="110" t="s">
        <v>174</v>
      </c>
      <c r="C9" s="24" t="s">
        <v>52</v>
      </c>
      <c r="D9" s="43"/>
      <c r="E9" s="110" t="s">
        <v>10</v>
      </c>
      <c r="F9" s="110" t="s">
        <v>490</v>
      </c>
      <c r="G9" s="41">
        <v>6</v>
      </c>
      <c r="H9" s="21">
        <f>VLOOKUP(G9,'Bodovací tabulka'!$A$2:$B$31,2,0)</f>
        <v>30</v>
      </c>
      <c r="J9" s="89" t="s">
        <v>15</v>
      </c>
      <c r="K9" s="90">
        <f>SUMIFS(H4:H63,E4:E63,"RAP",H4:H63,"&gt;0")</f>
        <v>12</v>
      </c>
    </row>
    <row r="10" spans="1:11" ht="18.75">
      <c r="A10" s="110">
        <v>208</v>
      </c>
      <c r="B10" s="110" t="s">
        <v>272</v>
      </c>
      <c r="C10" s="24" t="s">
        <v>207</v>
      </c>
      <c r="D10" s="25"/>
      <c r="E10" s="110" t="s">
        <v>9</v>
      </c>
      <c r="F10" s="110" t="s">
        <v>491</v>
      </c>
      <c r="G10" s="41">
        <v>7</v>
      </c>
      <c r="H10" s="21">
        <f>VLOOKUP(G10,'Bodovací tabulka'!$A$2:$B$31,2,0)</f>
        <v>28</v>
      </c>
      <c r="J10" s="89" t="s">
        <v>13</v>
      </c>
      <c r="K10" s="90">
        <f>SUMIFS(H4:H63,E4:E63,"REC",H4:H63,"&gt;0")</f>
        <v>42</v>
      </c>
    </row>
    <row r="11" spans="1:11" ht="18.75">
      <c r="A11" s="110">
        <v>193</v>
      </c>
      <c r="B11" s="110" t="s">
        <v>106</v>
      </c>
      <c r="C11" s="19" t="s">
        <v>87</v>
      </c>
      <c r="D11" s="20"/>
      <c r="E11" s="110" t="s">
        <v>14</v>
      </c>
      <c r="F11" s="110" t="s">
        <v>492</v>
      </c>
      <c r="G11" s="41">
        <v>8</v>
      </c>
      <c r="H11" s="21">
        <f>VLOOKUP(G11,'Bodovací tabulka'!$A$2:$B$31,2,0)</f>
        <v>26</v>
      </c>
      <c r="J11" s="89" t="s">
        <v>17</v>
      </c>
      <c r="K11" s="90">
        <f>SUMIFS(H4:H63,E4:E63,"HRA",H4:H63,"&gt;0")</f>
        <v>0</v>
      </c>
    </row>
    <row r="12" spans="1:11" ht="18.75">
      <c r="A12" s="110">
        <v>171</v>
      </c>
      <c r="B12" s="110" t="s">
        <v>144</v>
      </c>
      <c r="C12" s="24" t="s">
        <v>145</v>
      </c>
      <c r="D12" s="25"/>
      <c r="E12" s="110" t="s">
        <v>142</v>
      </c>
      <c r="F12" s="110" t="s">
        <v>493</v>
      </c>
      <c r="G12" s="41">
        <v>9</v>
      </c>
      <c r="H12" s="21">
        <f>VLOOKUP(G12,'Bodovací tabulka'!$A$2:$B$31,2,0)</f>
        <v>24</v>
      </c>
      <c r="J12" s="89" t="s">
        <v>18</v>
      </c>
      <c r="K12" s="90">
        <f>SUMIFS(H4:H63,E4:E63,"LOM",H4:H63,"&gt;0")</f>
        <v>30</v>
      </c>
    </row>
    <row r="13" spans="1:11" ht="18.75">
      <c r="A13" s="110">
        <v>144</v>
      </c>
      <c r="B13" s="110" t="s">
        <v>42</v>
      </c>
      <c r="C13" s="24" t="s">
        <v>43</v>
      </c>
      <c r="D13" s="25"/>
      <c r="E13" s="110" t="s">
        <v>10</v>
      </c>
      <c r="F13" s="110" t="s">
        <v>494</v>
      </c>
      <c r="G13" s="41">
        <v>10</v>
      </c>
      <c r="H13" s="21">
        <f>VLOOKUP(G13,'Bodovací tabulka'!$A$2:$B$31,2,0)</f>
        <v>22</v>
      </c>
      <c r="J13" s="89" t="s">
        <v>9</v>
      </c>
      <c r="K13" s="90">
        <f>SUMIFS(H4:H63,E4:E63,"ZDA",H4:H63,"&gt;0")</f>
        <v>128</v>
      </c>
    </row>
    <row r="14" spans="1:11" ht="18.75">
      <c r="A14" s="110">
        <v>157</v>
      </c>
      <c r="B14" s="110" t="s">
        <v>310</v>
      </c>
      <c r="C14" s="19" t="s">
        <v>49</v>
      </c>
      <c r="D14" s="20"/>
      <c r="E14" s="110" t="s">
        <v>18</v>
      </c>
      <c r="F14" s="110" t="s">
        <v>495</v>
      </c>
      <c r="G14" s="41">
        <v>11</v>
      </c>
      <c r="H14" s="21">
        <f>VLOOKUP(G14,'Bodovací tabulka'!$A$2:$B$31,2,0)</f>
        <v>20</v>
      </c>
      <c r="J14" s="89" t="s">
        <v>16</v>
      </c>
      <c r="K14" s="90">
        <f>SUMIFS(H4:H63,E4:E63,"CHL",H4:H63,"&gt;0")</f>
        <v>5</v>
      </c>
    </row>
    <row r="15" spans="1:11" ht="18.75">
      <c r="A15" s="110">
        <v>205</v>
      </c>
      <c r="B15" s="110" t="s">
        <v>270</v>
      </c>
      <c r="C15" s="24" t="s">
        <v>52</v>
      </c>
      <c r="D15" s="25"/>
      <c r="E15" s="110" t="s">
        <v>9</v>
      </c>
      <c r="F15" s="110" t="s">
        <v>496</v>
      </c>
      <c r="G15" s="41">
        <v>12</v>
      </c>
      <c r="H15" s="21">
        <f>VLOOKUP(G15,'Bodovací tabulka'!$A$2:$B$31,2,0)</f>
        <v>19</v>
      </c>
      <c r="J15" s="89" t="s">
        <v>19</v>
      </c>
      <c r="K15" s="90">
        <f>SUMIFS(H4:H63,E4:E63,"TRE",H4:H63,"&gt;0")</f>
        <v>0</v>
      </c>
    </row>
    <row r="16" spans="1:11" ht="18.75">
      <c r="A16" s="110">
        <v>207</v>
      </c>
      <c r="B16" s="110" t="s">
        <v>269</v>
      </c>
      <c r="C16" s="24" t="s">
        <v>43</v>
      </c>
      <c r="D16" s="25"/>
      <c r="E16" s="110" t="s">
        <v>9</v>
      </c>
      <c r="F16" s="110" t="s">
        <v>497</v>
      </c>
      <c r="G16" s="41">
        <v>13</v>
      </c>
      <c r="H16" s="21">
        <f>VLOOKUP(G16,'Bodovací tabulka'!$A$2:$B$31,2,0)</f>
        <v>18</v>
      </c>
      <c r="J16" s="89" t="s">
        <v>10</v>
      </c>
      <c r="K16" s="90">
        <f>SUMIFS(H4:H63,E4:E63,"BOR",H4:H63,"&gt;0")</f>
        <v>138</v>
      </c>
    </row>
    <row r="17" spans="1:23" ht="18.75">
      <c r="A17" s="110">
        <v>176</v>
      </c>
      <c r="B17" s="110" t="s">
        <v>59</v>
      </c>
      <c r="C17" s="24" t="s">
        <v>41</v>
      </c>
      <c r="D17" s="25"/>
      <c r="E17" s="110" t="s">
        <v>13</v>
      </c>
      <c r="F17" s="110" t="s">
        <v>498</v>
      </c>
      <c r="G17" s="41">
        <v>14</v>
      </c>
      <c r="H17" s="126">
        <f>VLOOKUP(G17,'Bodovací tabulka'!$A$2:$B$31,2,0)</f>
        <v>17</v>
      </c>
      <c r="J17" s="89" t="s">
        <v>142</v>
      </c>
      <c r="K17" s="90">
        <f>SUMIFS(H4:H63,E4:E63,"NER",H4:H63,"&gt;0")</f>
        <v>55</v>
      </c>
    </row>
    <row r="18" spans="1:23" ht="18.75">
      <c r="A18" s="110">
        <v>175</v>
      </c>
      <c r="B18" s="110" t="s">
        <v>254</v>
      </c>
      <c r="C18" s="24" t="s">
        <v>86</v>
      </c>
      <c r="D18" s="25"/>
      <c r="E18" s="110" t="s">
        <v>13</v>
      </c>
      <c r="F18" s="110" t="s">
        <v>499</v>
      </c>
      <c r="G18" s="41">
        <v>15</v>
      </c>
      <c r="H18" s="126">
        <f>VLOOKUP(G18,'Bodovací tabulka'!$A$2:$B$31,2,0)</f>
        <v>16</v>
      </c>
      <c r="K18" s="6"/>
    </row>
    <row r="19" spans="1:23" ht="21">
      <c r="A19" s="110">
        <v>187</v>
      </c>
      <c r="B19" s="110" t="s">
        <v>102</v>
      </c>
      <c r="C19" s="24" t="s">
        <v>103</v>
      </c>
      <c r="D19" s="25"/>
      <c r="E19" s="110" t="s">
        <v>14</v>
      </c>
      <c r="F19" s="110" t="s">
        <v>500</v>
      </c>
      <c r="G19" s="41">
        <v>16</v>
      </c>
      <c r="H19" s="126">
        <f>VLOOKUP(G19,'Bodovací tabulka'!$A$2:$B$31,2,0)</f>
        <v>15</v>
      </c>
      <c r="K19" s="127"/>
      <c r="L19" s="128"/>
      <c r="M19" s="128"/>
      <c r="N19" s="128"/>
      <c r="O19" s="128"/>
      <c r="P19" s="128"/>
      <c r="Q19" s="129"/>
      <c r="R19" s="129"/>
      <c r="S19" s="129"/>
      <c r="T19" s="129"/>
      <c r="U19" s="129"/>
      <c r="V19" s="129"/>
      <c r="W19" s="129"/>
    </row>
    <row r="20" spans="1:23" ht="18.75">
      <c r="A20" s="110">
        <v>191</v>
      </c>
      <c r="B20" s="110" t="s">
        <v>115</v>
      </c>
      <c r="C20" s="24" t="s">
        <v>70</v>
      </c>
      <c r="D20" s="25"/>
      <c r="E20" s="110" t="s">
        <v>14</v>
      </c>
      <c r="F20" s="110" t="s">
        <v>501</v>
      </c>
      <c r="G20" s="41">
        <v>17</v>
      </c>
      <c r="H20" s="126">
        <f>VLOOKUP(G20,'Bodovací tabulka'!$A$2:$B$31,2,0)</f>
        <v>14</v>
      </c>
      <c r="K20" s="130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</row>
    <row r="21" spans="1:23" ht="18.75">
      <c r="A21" s="110">
        <v>209</v>
      </c>
      <c r="B21" s="110" t="s">
        <v>273</v>
      </c>
      <c r="C21" s="24" t="s">
        <v>274</v>
      </c>
      <c r="D21" s="25"/>
      <c r="E21" s="110" t="s">
        <v>9</v>
      </c>
      <c r="F21" s="110" t="s">
        <v>502</v>
      </c>
      <c r="G21" s="41">
        <v>18</v>
      </c>
      <c r="H21" s="126">
        <f>VLOOKUP(G21,'Bodovací tabulka'!$A$2:$B$31,2,0)</f>
        <v>13</v>
      </c>
      <c r="K21" s="6"/>
    </row>
    <row r="22" spans="1:23" ht="18.75">
      <c r="A22" s="110">
        <v>201</v>
      </c>
      <c r="B22" s="110" t="s">
        <v>134</v>
      </c>
      <c r="C22" s="24" t="s">
        <v>43</v>
      </c>
      <c r="D22" s="25"/>
      <c r="E22" s="110" t="s">
        <v>14</v>
      </c>
      <c r="F22" s="110" t="s">
        <v>503</v>
      </c>
      <c r="G22" s="41">
        <v>19</v>
      </c>
      <c r="H22" s="126"/>
      <c r="K22" s="6"/>
    </row>
    <row r="23" spans="1:23" ht="18.75">
      <c r="A23" s="110">
        <v>202</v>
      </c>
      <c r="B23" s="110" t="s">
        <v>135</v>
      </c>
      <c r="C23" s="24" t="s">
        <v>87</v>
      </c>
      <c r="D23" s="25"/>
      <c r="E23" s="110" t="s">
        <v>14</v>
      </c>
      <c r="F23" s="110" t="s">
        <v>504</v>
      </c>
      <c r="G23" s="41">
        <v>20</v>
      </c>
      <c r="H23" s="126"/>
      <c r="K23" s="6"/>
    </row>
    <row r="24" spans="1:23" ht="18.75">
      <c r="A24" s="110">
        <v>167</v>
      </c>
      <c r="B24" s="110" t="s">
        <v>158</v>
      </c>
      <c r="C24" s="24" t="s">
        <v>47</v>
      </c>
      <c r="D24" s="25"/>
      <c r="E24" s="110" t="s">
        <v>142</v>
      </c>
      <c r="F24" s="110" t="s">
        <v>505</v>
      </c>
      <c r="G24" s="41">
        <v>21</v>
      </c>
      <c r="H24" s="126">
        <v>12</v>
      </c>
      <c r="K24" s="6"/>
    </row>
    <row r="25" spans="1:23" ht="18.75">
      <c r="A25" s="110">
        <v>145</v>
      </c>
      <c r="B25" s="110" t="s">
        <v>44</v>
      </c>
      <c r="C25" s="24" t="s">
        <v>45</v>
      </c>
      <c r="D25" s="25"/>
      <c r="E25" s="110" t="s">
        <v>10</v>
      </c>
      <c r="F25" s="110" t="s">
        <v>506</v>
      </c>
      <c r="G25" s="41">
        <v>22</v>
      </c>
      <c r="H25" s="126">
        <v>11</v>
      </c>
      <c r="K25" s="6"/>
    </row>
    <row r="26" spans="1:23" ht="18.75">
      <c r="A26" s="110">
        <v>173</v>
      </c>
      <c r="B26" s="110" t="s">
        <v>225</v>
      </c>
      <c r="C26" s="24" t="s">
        <v>105</v>
      </c>
      <c r="D26" s="25"/>
      <c r="E26" s="110" t="s">
        <v>15</v>
      </c>
      <c r="F26" s="110" t="s">
        <v>507</v>
      </c>
      <c r="G26" s="41">
        <v>23</v>
      </c>
      <c r="H26" s="126">
        <v>10</v>
      </c>
      <c r="K26" s="6"/>
    </row>
    <row r="27" spans="1:23" ht="18.75">
      <c r="A27" s="110">
        <v>178</v>
      </c>
      <c r="B27" s="110" t="s">
        <v>257</v>
      </c>
      <c r="C27" s="24" t="s">
        <v>258</v>
      </c>
      <c r="D27" s="25"/>
      <c r="E27" s="110" t="s">
        <v>13</v>
      </c>
      <c r="F27" s="110" t="s">
        <v>508</v>
      </c>
      <c r="G27" s="41">
        <v>24</v>
      </c>
      <c r="H27" s="126">
        <v>9</v>
      </c>
      <c r="K27" s="6"/>
    </row>
    <row r="28" spans="1:23" ht="18.75">
      <c r="A28" s="110">
        <v>189</v>
      </c>
      <c r="B28" s="110" t="s">
        <v>133</v>
      </c>
      <c r="C28" s="24" t="s">
        <v>87</v>
      </c>
      <c r="D28" s="25"/>
      <c r="E28" s="110" t="s">
        <v>14</v>
      </c>
      <c r="F28" s="110" t="s">
        <v>509</v>
      </c>
      <c r="G28" s="41">
        <v>25</v>
      </c>
      <c r="H28" s="126"/>
      <c r="K28" s="6"/>
    </row>
    <row r="29" spans="1:23" ht="18.75">
      <c r="A29" s="110">
        <v>192</v>
      </c>
      <c r="B29" s="110" t="s">
        <v>129</v>
      </c>
      <c r="C29" s="24" t="s">
        <v>61</v>
      </c>
      <c r="D29" s="25"/>
      <c r="E29" s="110" t="s">
        <v>14</v>
      </c>
      <c r="F29" s="110" t="s">
        <v>510</v>
      </c>
      <c r="G29" s="41">
        <v>26</v>
      </c>
      <c r="H29" s="126"/>
      <c r="K29" s="6"/>
    </row>
    <row r="30" spans="1:23" ht="18.75">
      <c r="A30" s="110">
        <v>182</v>
      </c>
      <c r="B30" s="110" t="s">
        <v>98</v>
      </c>
      <c r="C30" s="24" t="s">
        <v>60</v>
      </c>
      <c r="D30" s="25"/>
      <c r="E30" s="110" t="s">
        <v>14</v>
      </c>
      <c r="F30" s="110" t="s">
        <v>511</v>
      </c>
      <c r="G30" s="41">
        <v>27</v>
      </c>
      <c r="H30" s="126"/>
      <c r="K30" s="6"/>
    </row>
    <row r="31" spans="1:23" ht="18.75">
      <c r="A31" s="110">
        <v>165</v>
      </c>
      <c r="B31" s="110" t="s">
        <v>147</v>
      </c>
      <c r="C31" s="24" t="s">
        <v>69</v>
      </c>
      <c r="D31" s="25"/>
      <c r="E31" s="110" t="s">
        <v>142</v>
      </c>
      <c r="F31" s="110" t="s">
        <v>512</v>
      </c>
      <c r="G31" s="41">
        <v>28</v>
      </c>
      <c r="H31" s="126">
        <v>8</v>
      </c>
      <c r="K31" s="6"/>
    </row>
    <row r="32" spans="1:23" ht="18.75">
      <c r="A32" s="110">
        <v>185</v>
      </c>
      <c r="B32" s="110" t="s">
        <v>118</v>
      </c>
      <c r="C32" s="24" t="s">
        <v>47</v>
      </c>
      <c r="D32" s="25"/>
      <c r="E32" s="110" t="s">
        <v>14</v>
      </c>
      <c r="F32" s="110" t="s">
        <v>513</v>
      </c>
      <c r="G32" s="41">
        <v>29</v>
      </c>
      <c r="H32" s="126"/>
      <c r="K32" s="6"/>
    </row>
    <row r="33" spans="1:11" ht="18.75">
      <c r="A33" s="110">
        <v>158</v>
      </c>
      <c r="B33" s="110" t="s">
        <v>92</v>
      </c>
      <c r="C33" s="24" t="s">
        <v>41</v>
      </c>
      <c r="D33" s="25"/>
      <c r="E33" s="110" t="s">
        <v>18</v>
      </c>
      <c r="F33" s="110" t="s">
        <v>514</v>
      </c>
      <c r="G33" s="41">
        <v>30</v>
      </c>
      <c r="H33" s="126">
        <v>7</v>
      </c>
      <c r="K33" s="6"/>
    </row>
    <row r="34" spans="1:11" ht="18.75">
      <c r="A34" s="110">
        <v>170</v>
      </c>
      <c r="B34" s="110" t="s">
        <v>146</v>
      </c>
      <c r="C34" s="19" t="s">
        <v>74</v>
      </c>
      <c r="D34" s="19"/>
      <c r="E34" s="110" t="s">
        <v>142</v>
      </c>
      <c r="F34" s="110" t="s">
        <v>515</v>
      </c>
      <c r="G34" s="41">
        <v>31</v>
      </c>
      <c r="H34" s="126">
        <v>6</v>
      </c>
      <c r="K34" s="6"/>
    </row>
    <row r="35" spans="1:11" ht="18.75">
      <c r="A35" s="110">
        <v>164</v>
      </c>
      <c r="B35" s="110" t="s">
        <v>148</v>
      </c>
      <c r="C35" s="24" t="s">
        <v>80</v>
      </c>
      <c r="D35" s="25"/>
      <c r="E35" s="110" t="s">
        <v>142</v>
      </c>
      <c r="F35" s="110" t="s">
        <v>516</v>
      </c>
      <c r="G35" s="41">
        <v>32</v>
      </c>
      <c r="H35" s="126">
        <v>5</v>
      </c>
      <c r="K35" s="6"/>
    </row>
    <row r="36" spans="1:11" ht="18.75">
      <c r="A36" s="110">
        <v>197</v>
      </c>
      <c r="B36" s="110" t="s">
        <v>104</v>
      </c>
      <c r="C36" s="19" t="s">
        <v>61</v>
      </c>
      <c r="D36" s="20"/>
      <c r="E36" s="110" t="s">
        <v>14</v>
      </c>
      <c r="F36" s="110" t="s">
        <v>517</v>
      </c>
      <c r="G36" s="41">
        <v>33</v>
      </c>
      <c r="H36" s="126"/>
      <c r="K36" s="6"/>
    </row>
    <row r="37" spans="1:11" ht="18.75">
      <c r="A37" s="110">
        <v>204</v>
      </c>
      <c r="B37" s="110" t="s">
        <v>271</v>
      </c>
      <c r="C37" s="24" t="s">
        <v>41</v>
      </c>
      <c r="D37" s="25"/>
      <c r="E37" s="110" t="s">
        <v>9</v>
      </c>
      <c r="F37" s="110" t="s">
        <v>518</v>
      </c>
      <c r="G37" s="41">
        <v>34</v>
      </c>
      <c r="H37" s="126"/>
      <c r="K37" s="6"/>
    </row>
    <row r="38" spans="1:11" ht="18.75">
      <c r="A38" s="110">
        <v>155</v>
      </c>
      <c r="B38" s="110" t="s">
        <v>481</v>
      </c>
      <c r="C38" s="119" t="s">
        <v>70</v>
      </c>
      <c r="D38" s="120"/>
      <c r="E38" s="121" t="s">
        <v>16</v>
      </c>
      <c r="F38" s="121" t="s">
        <v>519</v>
      </c>
      <c r="G38" s="122">
        <v>35</v>
      </c>
      <c r="H38" s="126">
        <v>4</v>
      </c>
      <c r="K38" s="6"/>
    </row>
    <row r="39" spans="1:11" ht="18.75">
      <c r="A39" s="110">
        <v>166</v>
      </c>
      <c r="B39" s="110" t="s">
        <v>143</v>
      </c>
      <c r="C39" s="19" t="s">
        <v>70</v>
      </c>
      <c r="D39" s="20"/>
      <c r="E39" s="110" t="s">
        <v>142</v>
      </c>
      <c r="F39" s="110" t="s">
        <v>520</v>
      </c>
      <c r="G39" s="41">
        <v>36</v>
      </c>
      <c r="H39" s="126"/>
      <c r="K39" s="6"/>
    </row>
    <row r="40" spans="1:11" ht="18.75">
      <c r="A40" s="110">
        <v>190</v>
      </c>
      <c r="B40" s="110" t="s">
        <v>110</v>
      </c>
      <c r="C40" s="24" t="s">
        <v>60</v>
      </c>
      <c r="D40" s="25"/>
      <c r="E40" s="110" t="s">
        <v>14</v>
      </c>
      <c r="F40" s="110" t="s">
        <v>521</v>
      </c>
      <c r="G40" s="41">
        <v>37</v>
      </c>
      <c r="H40" s="126"/>
      <c r="K40" s="6"/>
    </row>
    <row r="41" spans="1:11" ht="18.75">
      <c r="A41" s="110">
        <v>196</v>
      </c>
      <c r="B41" s="110" t="s">
        <v>111</v>
      </c>
      <c r="C41" s="24" t="s">
        <v>90</v>
      </c>
      <c r="D41" s="25"/>
      <c r="E41" s="110" t="s">
        <v>14</v>
      </c>
      <c r="F41" s="110" t="s">
        <v>522</v>
      </c>
      <c r="G41" s="41">
        <v>38</v>
      </c>
      <c r="H41" s="126"/>
      <c r="K41" s="6"/>
    </row>
    <row r="42" spans="1:11" ht="18.75">
      <c r="A42" s="110">
        <v>195</v>
      </c>
      <c r="B42" s="110" t="s">
        <v>180</v>
      </c>
      <c r="C42" s="24" t="s">
        <v>93</v>
      </c>
      <c r="D42" s="25"/>
      <c r="E42" s="110" t="s">
        <v>14</v>
      </c>
      <c r="F42" s="110" t="s">
        <v>523</v>
      </c>
      <c r="G42" s="41">
        <v>39</v>
      </c>
      <c r="H42" s="126"/>
      <c r="K42" s="6"/>
    </row>
    <row r="43" spans="1:11" ht="18.75">
      <c r="A43" s="110">
        <v>162</v>
      </c>
      <c r="B43" s="110" t="s">
        <v>313</v>
      </c>
      <c r="C43" s="24" t="s">
        <v>45</v>
      </c>
      <c r="D43" s="25"/>
      <c r="E43" s="110" t="s">
        <v>18</v>
      </c>
      <c r="F43" s="110" t="s">
        <v>524</v>
      </c>
      <c r="G43" s="41">
        <v>40</v>
      </c>
      <c r="H43" s="126">
        <v>3</v>
      </c>
      <c r="K43" s="6"/>
    </row>
    <row r="44" spans="1:11" ht="18.75">
      <c r="A44" s="110">
        <v>172</v>
      </c>
      <c r="B44" s="110" t="s">
        <v>99</v>
      </c>
      <c r="C44" s="24" t="s">
        <v>61</v>
      </c>
      <c r="D44" s="25"/>
      <c r="E44" s="110" t="s">
        <v>15</v>
      </c>
      <c r="F44" s="110" t="s">
        <v>525</v>
      </c>
      <c r="G44" s="41">
        <v>41</v>
      </c>
      <c r="H44" s="126">
        <v>2</v>
      </c>
      <c r="K44" s="6"/>
    </row>
    <row r="45" spans="1:11" ht="18.75">
      <c r="A45" s="110">
        <v>156</v>
      </c>
      <c r="B45" s="110" t="s">
        <v>296</v>
      </c>
      <c r="C45" s="24" t="s">
        <v>50</v>
      </c>
      <c r="D45" s="25"/>
      <c r="E45" s="110" t="s">
        <v>16</v>
      </c>
      <c r="F45" s="110" t="s">
        <v>526</v>
      </c>
      <c r="G45" s="41">
        <v>42</v>
      </c>
      <c r="H45" s="126">
        <v>1</v>
      </c>
      <c r="K45" s="6"/>
    </row>
    <row r="46" spans="1:11" ht="18.75">
      <c r="A46" s="110">
        <v>163</v>
      </c>
      <c r="B46" s="110" t="s">
        <v>314</v>
      </c>
      <c r="C46" s="24" t="s">
        <v>45</v>
      </c>
      <c r="D46" s="25"/>
      <c r="E46" s="110" t="s">
        <v>18</v>
      </c>
      <c r="F46" s="110" t="s">
        <v>527</v>
      </c>
      <c r="G46" s="41">
        <v>43</v>
      </c>
      <c r="H46" s="126"/>
      <c r="K46" s="6"/>
    </row>
    <row r="47" spans="1:11" ht="18.75">
      <c r="A47" s="110">
        <v>151</v>
      </c>
      <c r="B47" s="110" t="s">
        <v>98</v>
      </c>
      <c r="C47" s="24" t="s">
        <v>41</v>
      </c>
      <c r="D47" s="25"/>
      <c r="E47" s="110" t="s">
        <v>17</v>
      </c>
      <c r="F47" s="110" t="s">
        <v>528</v>
      </c>
      <c r="G47" s="41">
        <v>44</v>
      </c>
      <c r="H47" s="126"/>
      <c r="K47" s="6"/>
    </row>
    <row r="48" spans="1:11" ht="18.75">
      <c r="A48" s="110">
        <v>154</v>
      </c>
      <c r="B48" s="110" t="s">
        <v>78</v>
      </c>
      <c r="C48" s="24" t="s">
        <v>41</v>
      </c>
      <c r="D48" s="25"/>
      <c r="E48" s="110" t="s">
        <v>17</v>
      </c>
      <c r="F48" s="110" t="s">
        <v>529</v>
      </c>
      <c r="G48" s="41">
        <v>45</v>
      </c>
      <c r="H48" s="126"/>
      <c r="K48" s="6"/>
    </row>
    <row r="49" spans="1:11" ht="18.75">
      <c r="A49" s="110">
        <v>161</v>
      </c>
      <c r="B49" s="110" t="s">
        <v>482</v>
      </c>
      <c r="C49" s="24" t="s">
        <v>47</v>
      </c>
      <c r="D49" s="25"/>
      <c r="E49" s="110" t="s">
        <v>18</v>
      </c>
      <c r="F49" s="110" t="s">
        <v>530</v>
      </c>
      <c r="G49" s="41">
        <v>46</v>
      </c>
      <c r="H49" s="126"/>
      <c r="K49" s="6"/>
    </row>
    <row r="50" spans="1:11" ht="18.75">
      <c r="A50" s="110">
        <v>159</v>
      </c>
      <c r="B50" s="110" t="s">
        <v>92</v>
      </c>
      <c r="C50" s="24" t="s">
        <v>93</v>
      </c>
      <c r="D50" s="25"/>
      <c r="E50" s="110" t="s">
        <v>18</v>
      </c>
      <c r="F50" s="110" t="s">
        <v>531</v>
      </c>
      <c r="G50" s="41">
        <v>47</v>
      </c>
      <c r="H50" s="126"/>
      <c r="K50" s="6"/>
    </row>
    <row r="51" spans="1:11" ht="18.75">
      <c r="A51" s="110">
        <v>146</v>
      </c>
      <c r="B51" s="110" t="s">
        <v>59</v>
      </c>
      <c r="C51" s="24" t="s">
        <v>47</v>
      </c>
      <c r="D51" s="25"/>
      <c r="E51" s="110" t="s">
        <v>10</v>
      </c>
      <c r="F51" s="110" t="s">
        <v>532</v>
      </c>
      <c r="G51" s="41">
        <v>48</v>
      </c>
      <c r="H51" s="126"/>
      <c r="K51" s="6"/>
    </row>
    <row r="52" spans="1:11" ht="18.75">
      <c r="A52" s="110">
        <v>174</v>
      </c>
      <c r="B52" s="110" t="s">
        <v>483</v>
      </c>
      <c r="C52" s="19" t="s">
        <v>74</v>
      </c>
      <c r="D52" s="20"/>
      <c r="E52" s="110" t="s">
        <v>13</v>
      </c>
      <c r="F52" s="110" t="s">
        <v>533</v>
      </c>
      <c r="G52" s="41">
        <v>49</v>
      </c>
      <c r="H52" s="126"/>
      <c r="K52" s="6"/>
    </row>
    <row r="53" spans="1:11" ht="18.75">
      <c r="A53" s="110">
        <v>160</v>
      </c>
      <c r="B53" s="110" t="s">
        <v>312</v>
      </c>
      <c r="C53" s="19" t="s">
        <v>47</v>
      </c>
      <c r="D53" s="20"/>
      <c r="E53" s="110" t="s">
        <v>18</v>
      </c>
      <c r="F53" s="110" t="s">
        <v>534</v>
      </c>
      <c r="G53" s="41">
        <v>50</v>
      </c>
      <c r="H53" s="126"/>
      <c r="K53" s="6"/>
    </row>
    <row r="54" spans="1:11" ht="18.75">
      <c r="A54" s="110">
        <v>194</v>
      </c>
      <c r="B54" s="110" t="s">
        <v>109</v>
      </c>
      <c r="C54" s="24" t="s">
        <v>70</v>
      </c>
      <c r="D54" s="43"/>
      <c r="E54" s="110" t="s">
        <v>14</v>
      </c>
      <c r="F54" s="110" t="s">
        <v>535</v>
      </c>
      <c r="G54" s="41">
        <v>51</v>
      </c>
      <c r="H54" s="126"/>
      <c r="K54" s="6"/>
    </row>
    <row r="55" spans="1:11" ht="18.75">
      <c r="A55" s="110">
        <v>199</v>
      </c>
      <c r="B55" s="110" t="s">
        <v>181</v>
      </c>
      <c r="C55" s="119" t="s">
        <v>182</v>
      </c>
      <c r="D55" s="120" t="s">
        <v>41</v>
      </c>
      <c r="E55" s="121" t="s">
        <v>14</v>
      </c>
      <c r="F55" s="121" t="s">
        <v>536</v>
      </c>
      <c r="G55" s="122">
        <v>52</v>
      </c>
      <c r="H55" s="126"/>
      <c r="K55" s="6"/>
    </row>
    <row r="56" spans="1:11" ht="18.75">
      <c r="A56" s="110">
        <v>179</v>
      </c>
      <c r="B56" s="110" t="s">
        <v>259</v>
      </c>
      <c r="C56" s="24" t="s">
        <v>76</v>
      </c>
      <c r="D56" s="25"/>
      <c r="E56" s="110" t="s">
        <v>13</v>
      </c>
      <c r="F56" s="110" t="s">
        <v>537</v>
      </c>
      <c r="G56" s="41">
        <v>53</v>
      </c>
      <c r="H56" s="126"/>
      <c r="K56" s="6"/>
    </row>
    <row r="57" spans="1:11" ht="18.75">
      <c r="A57" s="110">
        <v>184</v>
      </c>
      <c r="B57" s="110" t="s">
        <v>118</v>
      </c>
      <c r="C57" s="24" t="s">
        <v>90</v>
      </c>
      <c r="D57" s="25"/>
      <c r="E57" s="110" t="s">
        <v>14</v>
      </c>
      <c r="F57" s="110" t="s">
        <v>538</v>
      </c>
      <c r="G57" s="41">
        <v>54</v>
      </c>
      <c r="H57" s="126"/>
      <c r="K57" s="6"/>
    </row>
    <row r="58" spans="1:11" ht="18.75">
      <c r="A58" s="110">
        <v>203</v>
      </c>
      <c r="B58" s="110" t="s">
        <v>117</v>
      </c>
      <c r="C58" s="24" t="s">
        <v>70</v>
      </c>
      <c r="D58" s="43"/>
      <c r="E58" s="110" t="s">
        <v>14</v>
      </c>
      <c r="F58" s="110" t="s">
        <v>539</v>
      </c>
      <c r="G58" s="41">
        <v>55</v>
      </c>
      <c r="H58" s="126"/>
      <c r="K58" s="6"/>
    </row>
    <row r="59" spans="1:11" ht="18.75">
      <c r="A59" s="123">
        <v>198</v>
      </c>
      <c r="B59" s="123" t="s">
        <v>484</v>
      </c>
      <c r="C59" s="124" t="s">
        <v>93</v>
      </c>
      <c r="D59" s="125"/>
      <c r="E59" s="123" t="s">
        <v>14</v>
      </c>
      <c r="F59" s="123" t="s">
        <v>540</v>
      </c>
      <c r="G59" s="116">
        <v>56</v>
      </c>
      <c r="H59" s="115"/>
      <c r="K59" s="6"/>
    </row>
    <row r="60" spans="1:11" ht="18.75">
      <c r="A60" s="123">
        <v>180</v>
      </c>
      <c r="B60" s="123" t="s">
        <v>177</v>
      </c>
      <c r="C60" s="124" t="s">
        <v>50</v>
      </c>
      <c r="D60" s="125"/>
      <c r="E60" s="123" t="s">
        <v>14</v>
      </c>
      <c r="F60" s="123" t="s">
        <v>541</v>
      </c>
      <c r="G60" s="116">
        <v>57</v>
      </c>
      <c r="H60" s="115"/>
      <c r="K60" s="6"/>
    </row>
    <row r="61" spans="1:11" ht="18.75">
      <c r="A61" s="110"/>
      <c r="B61" s="110" t="s">
        <v>321</v>
      </c>
      <c r="C61" s="24" t="s">
        <v>70</v>
      </c>
      <c r="D61" s="43"/>
      <c r="E61" s="110" t="s">
        <v>10</v>
      </c>
      <c r="F61" s="110" t="s">
        <v>477</v>
      </c>
      <c r="G61" s="41" t="s">
        <v>477</v>
      </c>
      <c r="H61" s="126"/>
      <c r="K61" s="6"/>
    </row>
    <row r="62" spans="1:11" ht="18.75">
      <c r="A62" s="110"/>
      <c r="B62" s="110" t="s">
        <v>79</v>
      </c>
      <c r="C62" s="19" t="s">
        <v>70</v>
      </c>
      <c r="D62" s="20"/>
      <c r="E62" s="110" t="s">
        <v>17</v>
      </c>
      <c r="F62" s="110" t="s">
        <v>477</v>
      </c>
      <c r="G62" s="41" t="s">
        <v>477</v>
      </c>
      <c r="H62" s="21"/>
      <c r="K62" s="6"/>
    </row>
    <row r="63" spans="1:11" ht="19.5" thickBot="1">
      <c r="A63" s="52"/>
      <c r="B63" s="53"/>
      <c r="C63" s="53"/>
      <c r="D63" s="54"/>
      <c r="E63" s="55"/>
      <c r="F63" s="56"/>
      <c r="G63" s="63"/>
      <c r="H63" s="51"/>
      <c r="K63" s="6"/>
    </row>
    <row r="64" spans="1:11">
      <c r="A64" s="129"/>
      <c r="B64" s="129"/>
      <c r="C64" s="129"/>
      <c r="D64" s="131"/>
      <c r="E64" s="129"/>
      <c r="F64" s="132"/>
      <c r="G64" s="130"/>
      <c r="H64" s="129"/>
    </row>
    <row r="65" spans="1:8" ht="21">
      <c r="A65" s="117" t="s">
        <v>542</v>
      </c>
      <c r="B65" s="118"/>
      <c r="C65" s="129"/>
      <c r="D65" s="131"/>
      <c r="E65" s="129"/>
      <c r="F65" s="132"/>
      <c r="G65" s="130"/>
      <c r="H65" s="129"/>
    </row>
  </sheetData>
  <sheetProtection selectLockedCells="1" selectUnlockedCells="1"/>
  <autoFilter ref="A3:H62">
    <sortState ref="A4:H62">
      <sortCondition ref="G3:G62"/>
    </sortState>
  </autoFilter>
  <pageMargins left="0.70833333333333337" right="0.70833333333333337" top="0.78749999999999998" bottom="0.78749999999999998" header="0.51180555555555551" footer="0.51180555555555551"/>
  <pageSetup paperSize="9" scale="64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zoomScale="85" zoomScaleNormal="85" workbookViewId="0">
      <selection activeCell="F23" sqref="F23"/>
    </sheetView>
  </sheetViews>
  <sheetFormatPr defaultColWidth="8.7109375" defaultRowHeight="15"/>
  <cols>
    <col min="1" max="1" width="39.85546875" customWidth="1"/>
    <col min="2" max="2" width="20.42578125" customWidth="1"/>
    <col min="3" max="3" width="63" bestFit="1" customWidth="1"/>
    <col min="4" max="4" width="12.42578125" customWidth="1"/>
  </cols>
  <sheetData>
    <row r="1" spans="1:4" ht="28.5" customHeight="1">
      <c r="A1" s="7" t="s">
        <v>23</v>
      </c>
    </row>
    <row r="3" spans="1:4" ht="35.25" customHeight="1">
      <c r="A3" s="64" t="s">
        <v>24</v>
      </c>
      <c r="B3" s="64" t="s">
        <v>25</v>
      </c>
      <c r="C3" s="102" t="s">
        <v>26</v>
      </c>
      <c r="D3" s="98" t="s">
        <v>7</v>
      </c>
    </row>
    <row r="4" spans="1:4" ht="18.75">
      <c r="A4" s="95" t="s">
        <v>320</v>
      </c>
      <c r="B4" s="95" t="s">
        <v>39</v>
      </c>
      <c r="C4" s="97">
        <f>'6-7 třída DÍVKY'!K16+'6-7 třída KLUCI'!K16+'8-9 třída DÍVKY'!K16+'8-9 třída KLUCI'!K16</f>
        <v>537</v>
      </c>
      <c r="D4" s="96">
        <v>1</v>
      </c>
    </row>
    <row r="5" spans="1:4" ht="18.75">
      <c r="A5" s="95" t="s">
        <v>318</v>
      </c>
      <c r="B5" s="95" t="s">
        <v>35</v>
      </c>
      <c r="C5" s="97">
        <f>'6-7 třída DÍVKY'!K13+'6-7 třída KLUCI'!K13+'8-9 třída DÍVKY'!K13+'8-9 třída KLUCI'!K13</f>
        <v>394</v>
      </c>
      <c r="D5" s="96">
        <v>2</v>
      </c>
    </row>
    <row r="6" spans="1:4" ht="18.75">
      <c r="A6" s="95" t="s">
        <v>316</v>
      </c>
      <c r="B6" s="95" t="s">
        <v>29</v>
      </c>
      <c r="C6" s="97">
        <f>'6-7 třída DÍVKY'!K8+'6-7 třída KLUCI'!K8+'8-9 třída DÍVKY'!K8+'8-9 třída KLUCI'!K8</f>
        <v>373</v>
      </c>
      <c r="D6" s="96">
        <v>3</v>
      </c>
    </row>
    <row r="7" spans="1:4" ht="18.75">
      <c r="A7" s="95" t="s">
        <v>30</v>
      </c>
      <c r="B7" s="95" t="s">
        <v>31</v>
      </c>
      <c r="C7" s="97">
        <f>'6-7 třída DÍVKY'!K10+'6-7 třída KLUCI'!K10+'8-9 třída DÍVKY'!K10+'8-9 třída KLUCI'!K10</f>
        <v>251</v>
      </c>
      <c r="D7" s="96">
        <v>4</v>
      </c>
    </row>
    <row r="8" spans="1:4" ht="18.75">
      <c r="A8" s="95" t="s">
        <v>317</v>
      </c>
      <c r="B8" s="95" t="s">
        <v>34</v>
      </c>
      <c r="C8" s="97">
        <f>'6-7 třída DÍVKY'!K12+'6-7 třída KLUCI'!K12+'8-9 třída DÍVKY'!K12+'8-9 třída KLUCI'!K12</f>
        <v>230</v>
      </c>
      <c r="D8" s="96">
        <v>5</v>
      </c>
    </row>
    <row r="9" spans="1:4" ht="18.75">
      <c r="A9" s="95" t="s">
        <v>319</v>
      </c>
      <c r="B9" s="95" t="s">
        <v>36</v>
      </c>
      <c r="C9" s="97">
        <f>'6-7 třída DÍVKY'!K14+'6-7 třída KLUCI'!K14+'8-9 třída DÍVKY'!K14+'8-9 třída KLUCI'!K14</f>
        <v>169</v>
      </c>
      <c r="D9" s="96">
        <v>6</v>
      </c>
    </row>
    <row r="10" spans="1:4" ht="18.75">
      <c r="A10" s="95" t="s">
        <v>141</v>
      </c>
      <c r="B10" s="95" t="s">
        <v>149</v>
      </c>
      <c r="C10" s="97">
        <f>'6-7 třída DÍVKY'!K17+'6-7 třída KLUCI'!K17+'8-9 třída DÍVKY'!K17+'8-9 třída KLUCI'!K17</f>
        <v>137</v>
      </c>
      <c r="D10" s="96">
        <v>7</v>
      </c>
    </row>
    <row r="11" spans="1:4" ht="18.75">
      <c r="A11" s="95" t="s">
        <v>32</v>
      </c>
      <c r="B11" s="95" t="s">
        <v>33</v>
      </c>
      <c r="C11" s="97">
        <f>'6-7 třída DÍVKY'!K11+'6-7 třída KLUCI'!K11+'8-9 třída DÍVKY'!K11+'8-9 třída KLUCI'!K11</f>
        <v>112</v>
      </c>
      <c r="D11" s="96">
        <v>8</v>
      </c>
    </row>
    <row r="12" spans="1:4" ht="18.75">
      <c r="A12" s="95" t="s">
        <v>27</v>
      </c>
      <c r="B12" s="95" t="s">
        <v>28</v>
      </c>
      <c r="C12" s="97">
        <f>'6-7 třída DÍVKY'!K9+'6-7 třída KLUCI'!K9+'8-9 třída DÍVKY'!K9+'8-9 třída KLUCI'!K9</f>
        <v>65</v>
      </c>
      <c r="D12" s="96">
        <v>9</v>
      </c>
    </row>
    <row r="13" spans="1:4" ht="18.75">
      <c r="A13" s="65" t="s">
        <v>37</v>
      </c>
      <c r="B13" s="65" t="s">
        <v>38</v>
      </c>
      <c r="C13" s="99">
        <f>'6-7 třída DÍVKY'!K15+'6-7 třída KLUCI'!K15+'8-9 třída DÍVKY'!K15+'8-9 třída KLUCI'!K15</f>
        <v>0</v>
      </c>
      <c r="D13" s="66"/>
    </row>
  </sheetData>
  <sheetProtection selectLockedCells="1" selectUnlockedCells="1"/>
  <autoFilter ref="A3:D13">
    <sortState ref="A4:D13">
      <sortCondition descending="1" ref="C3:C13"/>
    </sortState>
  </autoFilter>
  <pageMargins left="0.70833333333333337" right="0.70833333333333337" top="0.78749999999999998" bottom="0.78749999999999998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2"/>
  <sheetViews>
    <sheetView zoomScale="85" zoomScaleNormal="85" workbookViewId="0">
      <selection activeCell="B12" sqref="B12"/>
    </sheetView>
  </sheetViews>
  <sheetFormatPr defaultColWidth="8.7109375" defaultRowHeight="15"/>
  <sheetData>
    <row r="1" spans="1:8" ht="18.75">
      <c r="A1" s="36" t="s">
        <v>7</v>
      </c>
      <c r="B1" s="37" t="s">
        <v>8</v>
      </c>
      <c r="C1" s="38"/>
      <c r="D1" s="38"/>
      <c r="E1" s="36" t="s">
        <v>7</v>
      </c>
      <c r="F1" s="37" t="s">
        <v>8</v>
      </c>
      <c r="G1" s="38"/>
      <c r="H1" s="38"/>
    </row>
    <row r="2" spans="1:8" ht="18.75">
      <c r="A2" s="39">
        <v>1</v>
      </c>
      <c r="B2" s="94">
        <v>60</v>
      </c>
      <c r="C2" s="38"/>
      <c r="D2" s="38"/>
      <c r="E2" s="39">
        <v>1</v>
      </c>
      <c r="F2" s="39">
        <v>60</v>
      </c>
      <c r="G2" s="38"/>
      <c r="H2" s="38"/>
    </row>
    <row r="3" spans="1:8" ht="18.75">
      <c r="A3" s="40">
        <v>2</v>
      </c>
      <c r="B3" s="73">
        <v>50</v>
      </c>
      <c r="C3" s="38"/>
      <c r="D3" s="38"/>
      <c r="E3" s="40">
        <v>2</v>
      </c>
      <c r="F3" s="40">
        <v>50</v>
      </c>
      <c r="G3" s="38"/>
      <c r="H3" s="38"/>
    </row>
    <row r="4" spans="1:8" ht="18.75">
      <c r="A4" s="39">
        <v>3</v>
      </c>
      <c r="B4" s="73">
        <v>45</v>
      </c>
      <c r="C4" s="38"/>
      <c r="D4" s="38"/>
      <c r="E4" s="39">
        <v>3</v>
      </c>
      <c r="F4" s="40">
        <v>45</v>
      </c>
      <c r="G4" s="38"/>
      <c r="H4" s="38"/>
    </row>
    <row r="5" spans="1:8" ht="18.75">
      <c r="A5" s="40">
        <v>4</v>
      </c>
      <c r="B5" s="73">
        <v>40</v>
      </c>
      <c r="C5" s="38"/>
      <c r="D5" s="38"/>
      <c r="E5" s="40">
        <v>4</v>
      </c>
      <c r="F5" s="40">
        <v>40</v>
      </c>
      <c r="G5" s="38"/>
      <c r="H5" s="38"/>
    </row>
    <row r="6" spans="1:8" ht="18.75">
      <c r="A6" s="39">
        <v>5</v>
      </c>
      <c r="B6" s="73">
        <v>35</v>
      </c>
      <c r="C6" s="38"/>
      <c r="D6" s="38"/>
      <c r="E6" s="39">
        <v>5</v>
      </c>
      <c r="F6" s="40">
        <v>35</v>
      </c>
      <c r="G6" s="38"/>
      <c r="H6" s="38"/>
    </row>
    <row r="7" spans="1:8" ht="18.75">
      <c r="A7" s="40">
        <v>6</v>
      </c>
      <c r="B7" s="73">
        <v>30</v>
      </c>
      <c r="C7" s="38"/>
      <c r="D7" s="38"/>
      <c r="E7" s="38"/>
      <c r="F7" s="38"/>
      <c r="G7" s="38"/>
      <c r="H7" s="38"/>
    </row>
    <row r="8" spans="1:8" ht="18.75">
      <c r="A8" s="39">
        <v>7</v>
      </c>
      <c r="B8" s="73">
        <v>28</v>
      </c>
      <c r="C8" s="38"/>
      <c r="D8" s="38"/>
      <c r="E8" s="38"/>
      <c r="F8" s="38"/>
      <c r="G8" s="38"/>
      <c r="H8" s="38"/>
    </row>
    <row r="9" spans="1:8" ht="18.75">
      <c r="A9" s="40">
        <v>8</v>
      </c>
      <c r="B9" s="73">
        <v>26</v>
      </c>
      <c r="C9" s="38"/>
      <c r="D9" s="38"/>
      <c r="E9" s="38"/>
      <c r="F9" s="38"/>
      <c r="G9" s="38"/>
      <c r="H9" s="38"/>
    </row>
    <row r="10" spans="1:8" ht="18.75">
      <c r="A10" s="39">
        <v>9</v>
      </c>
      <c r="B10" s="73">
        <v>24</v>
      </c>
      <c r="C10" s="38"/>
      <c r="D10" s="38"/>
      <c r="E10" s="38"/>
      <c r="F10" s="38"/>
      <c r="G10" s="38"/>
      <c r="H10" s="38"/>
    </row>
    <row r="11" spans="1:8" ht="18.75">
      <c r="A11" s="40">
        <v>10</v>
      </c>
      <c r="B11" s="73">
        <v>22</v>
      </c>
      <c r="C11" s="38"/>
      <c r="D11" s="38"/>
      <c r="E11" s="38"/>
      <c r="F11" s="38"/>
      <c r="G11" s="38"/>
      <c r="H11" s="38"/>
    </row>
    <row r="12" spans="1:8" ht="18.75">
      <c r="A12" s="39">
        <v>11</v>
      </c>
      <c r="B12" s="73">
        <v>20</v>
      </c>
      <c r="C12" s="38"/>
      <c r="D12" s="38"/>
      <c r="E12" s="38"/>
      <c r="F12" s="38"/>
      <c r="G12" s="38"/>
      <c r="H12" s="38"/>
    </row>
    <row r="13" spans="1:8" ht="18.75">
      <c r="A13" s="40">
        <v>12</v>
      </c>
      <c r="B13" s="73">
        <v>19</v>
      </c>
      <c r="C13" s="38"/>
      <c r="D13" s="38"/>
      <c r="E13" s="38"/>
      <c r="F13" s="38"/>
      <c r="G13" s="38"/>
      <c r="H13" s="38"/>
    </row>
    <row r="14" spans="1:8" ht="18.75">
      <c r="A14" s="39">
        <v>13</v>
      </c>
      <c r="B14" s="73">
        <v>18</v>
      </c>
      <c r="C14" s="38"/>
      <c r="D14" s="38"/>
      <c r="E14" s="38"/>
      <c r="F14" s="38"/>
      <c r="G14" s="38"/>
      <c r="H14" s="38"/>
    </row>
    <row r="15" spans="1:8" ht="18.75">
      <c r="A15" s="40">
        <v>14</v>
      </c>
      <c r="B15" s="73">
        <v>17</v>
      </c>
      <c r="C15" s="38"/>
      <c r="D15" s="38"/>
      <c r="E15" s="38"/>
      <c r="F15" s="38"/>
      <c r="G15" s="38"/>
      <c r="H15" s="38"/>
    </row>
    <row r="16" spans="1:8" ht="18.75">
      <c r="A16" s="39">
        <v>15</v>
      </c>
      <c r="B16" s="73">
        <v>16</v>
      </c>
      <c r="C16" s="38"/>
      <c r="D16" s="38"/>
      <c r="E16" s="38"/>
      <c r="F16" s="38"/>
      <c r="G16" s="38"/>
      <c r="H16" s="38"/>
    </row>
    <row r="17" spans="1:8" ht="18.75">
      <c r="A17" s="40">
        <v>16</v>
      </c>
      <c r="B17" s="73">
        <v>15</v>
      </c>
      <c r="C17" s="38"/>
      <c r="D17" s="38"/>
      <c r="E17" s="38"/>
      <c r="F17" s="38"/>
      <c r="G17" s="38"/>
      <c r="H17" s="38"/>
    </row>
    <row r="18" spans="1:8" ht="18.75">
      <c r="A18" s="39">
        <v>17</v>
      </c>
      <c r="B18" s="73">
        <v>14</v>
      </c>
      <c r="C18" s="38"/>
      <c r="D18" s="38"/>
      <c r="E18" s="38"/>
      <c r="F18" s="38"/>
      <c r="G18" s="38"/>
      <c r="H18" s="38"/>
    </row>
    <row r="19" spans="1:8" ht="18.75">
      <c r="A19" s="40">
        <v>18</v>
      </c>
      <c r="B19" s="73">
        <v>13</v>
      </c>
      <c r="C19" s="38"/>
      <c r="D19" s="38"/>
      <c r="E19" s="38"/>
      <c r="F19" s="38"/>
      <c r="G19" s="38"/>
      <c r="H19" s="38"/>
    </row>
    <row r="20" spans="1:8" ht="18.75">
      <c r="A20" s="39">
        <v>19</v>
      </c>
      <c r="B20" s="73">
        <v>12</v>
      </c>
      <c r="C20" s="38"/>
      <c r="D20" s="38"/>
      <c r="E20" s="38"/>
      <c r="F20" s="38"/>
      <c r="G20" s="38"/>
      <c r="H20" s="38"/>
    </row>
    <row r="21" spans="1:8" ht="18.75">
      <c r="A21" s="40">
        <v>20</v>
      </c>
      <c r="B21" s="73">
        <v>11</v>
      </c>
      <c r="C21" s="38"/>
      <c r="D21" s="38"/>
      <c r="E21" s="38"/>
      <c r="F21" s="38"/>
      <c r="G21" s="38"/>
      <c r="H21" s="38"/>
    </row>
    <row r="22" spans="1:8" ht="18.75">
      <c r="A22" s="39">
        <v>21</v>
      </c>
      <c r="B22" s="73">
        <v>10</v>
      </c>
      <c r="C22" s="38"/>
      <c r="D22" s="38"/>
      <c r="E22" s="38"/>
      <c r="F22" s="38"/>
      <c r="G22" s="38"/>
      <c r="H22" s="38"/>
    </row>
    <row r="23" spans="1:8" ht="18.75">
      <c r="A23" s="40">
        <v>22</v>
      </c>
      <c r="B23" s="73">
        <v>9</v>
      </c>
      <c r="C23" s="38"/>
      <c r="D23" s="38"/>
      <c r="E23" s="38"/>
      <c r="F23" s="38"/>
      <c r="G23" s="38"/>
      <c r="H23" s="38"/>
    </row>
    <row r="24" spans="1:8" ht="18.75">
      <c r="A24" s="39">
        <v>23</v>
      </c>
      <c r="B24" s="73">
        <v>8</v>
      </c>
      <c r="C24" s="38"/>
      <c r="D24" s="38"/>
      <c r="E24" s="38"/>
      <c r="F24" s="38"/>
      <c r="G24" s="38"/>
      <c r="H24" s="38"/>
    </row>
    <row r="25" spans="1:8" ht="18.75">
      <c r="A25" s="40">
        <v>24</v>
      </c>
      <c r="B25" s="73">
        <v>7</v>
      </c>
      <c r="C25" s="38"/>
      <c r="D25" s="38"/>
      <c r="E25" s="38"/>
      <c r="F25" s="38"/>
      <c r="G25" s="38"/>
      <c r="H25" s="38"/>
    </row>
    <row r="26" spans="1:8" ht="18.75">
      <c r="A26" s="39">
        <v>25</v>
      </c>
      <c r="B26" s="73">
        <v>6</v>
      </c>
      <c r="C26" s="38"/>
      <c r="D26" s="38"/>
      <c r="E26" s="38"/>
      <c r="F26" s="38"/>
      <c r="G26" s="38"/>
      <c r="H26" s="38"/>
    </row>
    <row r="27" spans="1:8" ht="18.75">
      <c r="A27" s="40">
        <v>26</v>
      </c>
      <c r="B27" s="73">
        <v>5</v>
      </c>
      <c r="C27" s="38"/>
      <c r="D27" s="38"/>
      <c r="E27" s="38"/>
      <c r="F27" s="38"/>
      <c r="G27" s="38"/>
      <c r="H27" s="38"/>
    </row>
    <row r="28" spans="1:8" ht="18.75">
      <c r="A28" s="39">
        <v>27</v>
      </c>
      <c r="B28" s="73">
        <v>4</v>
      </c>
      <c r="C28" s="38"/>
      <c r="D28" s="38"/>
      <c r="E28" s="38"/>
      <c r="F28" s="38"/>
      <c r="G28" s="38"/>
      <c r="H28" s="38"/>
    </row>
    <row r="29" spans="1:8" ht="18.75">
      <c r="A29" s="40">
        <v>28</v>
      </c>
      <c r="B29" s="73">
        <v>3</v>
      </c>
      <c r="C29" s="38"/>
      <c r="D29" s="38"/>
      <c r="E29" s="38"/>
      <c r="F29" s="38"/>
      <c r="G29" s="38"/>
      <c r="H29" s="38"/>
    </row>
    <row r="30" spans="1:8" ht="18.75">
      <c r="A30" s="39">
        <v>29</v>
      </c>
      <c r="B30" s="73">
        <v>2</v>
      </c>
      <c r="C30" s="38"/>
      <c r="D30" s="38"/>
      <c r="E30" s="38"/>
      <c r="F30" s="38"/>
      <c r="G30" s="38"/>
      <c r="H30" s="38"/>
    </row>
    <row r="31" spans="1:8" ht="18.75">
      <c r="A31" s="40">
        <v>30</v>
      </c>
      <c r="B31" s="73">
        <v>1</v>
      </c>
      <c r="C31" s="38"/>
      <c r="D31" s="38"/>
      <c r="E31" s="38"/>
      <c r="F31" s="38"/>
      <c r="G31" s="38"/>
      <c r="H31" s="38"/>
    </row>
    <row r="32" spans="1:8" ht="18.75">
      <c r="A32" s="38"/>
      <c r="B32" s="38"/>
    </row>
  </sheetData>
  <sheetProtection selectLockedCells="1" selectUnlockedCells="1"/>
  <pageMargins left="0.7" right="0.7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O200"/>
  <sheetViews>
    <sheetView workbookViewId="0">
      <selection activeCell="F8" sqref="F8"/>
    </sheetView>
  </sheetViews>
  <sheetFormatPr defaultRowHeight="15"/>
  <cols>
    <col min="1" max="1" width="4" bestFit="1" customWidth="1"/>
    <col min="2" max="2" width="7" bestFit="1" customWidth="1"/>
    <col min="3" max="3" width="7.85546875" bestFit="1" customWidth="1"/>
    <col min="4" max="4" width="4" bestFit="1" customWidth="1"/>
    <col min="5" max="5" width="9.140625" bestFit="1" customWidth="1"/>
    <col min="6" max="6" width="11.7109375" bestFit="1" customWidth="1"/>
    <col min="7" max="7" width="12.140625" bestFit="1" customWidth="1"/>
    <col min="8" max="8" width="6.5703125" bestFit="1" customWidth="1"/>
    <col min="9" max="9" width="5" bestFit="1" customWidth="1"/>
    <col min="10" max="10" width="6.28515625" bestFit="1" customWidth="1"/>
    <col min="11" max="11" width="4.7109375" bestFit="1" customWidth="1"/>
    <col min="12" max="12" width="5.28515625" bestFit="1" customWidth="1"/>
    <col min="13" max="15" width="2.85546875" bestFit="1" customWidth="1"/>
  </cols>
  <sheetData>
    <row r="1" spans="1:15">
      <c r="A1" t="s">
        <v>339</v>
      </c>
      <c r="B1" t="s">
        <v>340</v>
      </c>
      <c r="C1" t="s">
        <v>341</v>
      </c>
      <c r="D1" t="s">
        <v>330</v>
      </c>
      <c r="E1" t="s">
        <v>331</v>
      </c>
      <c r="F1" t="s">
        <v>332</v>
      </c>
      <c r="G1" t="s">
        <v>333</v>
      </c>
      <c r="H1" t="s">
        <v>334</v>
      </c>
      <c r="I1" t="s">
        <v>337</v>
      </c>
      <c r="J1" t="s">
        <v>336</v>
      </c>
      <c r="K1" t="s">
        <v>338</v>
      </c>
      <c r="L1" t="s">
        <v>335</v>
      </c>
      <c r="M1" t="s">
        <v>342</v>
      </c>
      <c r="N1" t="s">
        <v>343</v>
      </c>
      <c r="O1" t="s">
        <v>344</v>
      </c>
    </row>
    <row r="2" spans="1:15">
      <c r="A2">
        <v>1</v>
      </c>
      <c r="B2">
        <v>457</v>
      </c>
      <c r="C2">
        <v>1</v>
      </c>
      <c r="D2">
        <v>1</v>
      </c>
      <c r="E2" t="str">
        <f>_xlfn.CONCAT("ABCV-",D2)</f>
        <v>ABCV-1</v>
      </c>
      <c r="F2" t="s">
        <v>167</v>
      </c>
      <c r="G2" t="s">
        <v>168</v>
      </c>
      <c r="H2" t="s">
        <v>324</v>
      </c>
      <c r="I2">
        <v>1900</v>
      </c>
      <c r="J2" t="s">
        <v>325</v>
      </c>
      <c r="L2" t="s">
        <v>10</v>
      </c>
    </row>
    <row r="3" spans="1:15">
      <c r="A3">
        <v>2</v>
      </c>
      <c r="B3">
        <v>457</v>
      </c>
      <c r="C3">
        <v>1</v>
      </c>
      <c r="D3">
        <v>2</v>
      </c>
      <c r="E3" t="str">
        <f t="shared" ref="E3:E66" si="0">_xlfn.CONCAT("ABCV-",D3)</f>
        <v>ABCV-2</v>
      </c>
      <c r="F3" t="s">
        <v>169</v>
      </c>
      <c r="G3" t="s">
        <v>170</v>
      </c>
      <c r="H3" t="s">
        <v>324</v>
      </c>
      <c r="I3">
        <v>1900</v>
      </c>
      <c r="J3" t="s">
        <v>325</v>
      </c>
      <c r="L3" t="s">
        <v>10</v>
      </c>
    </row>
    <row r="4" spans="1:15">
      <c r="A4">
        <v>3</v>
      </c>
      <c r="B4">
        <v>457</v>
      </c>
      <c r="C4">
        <v>1</v>
      </c>
      <c r="D4">
        <v>3</v>
      </c>
      <c r="E4" t="str">
        <f t="shared" si="0"/>
        <v>ABCV-3</v>
      </c>
      <c r="F4" t="s">
        <v>64</v>
      </c>
      <c r="G4" t="s">
        <v>55</v>
      </c>
      <c r="H4" t="s">
        <v>324</v>
      </c>
      <c r="I4">
        <v>1900</v>
      </c>
      <c r="J4" t="s">
        <v>325</v>
      </c>
      <c r="L4" t="s">
        <v>10</v>
      </c>
    </row>
    <row r="5" spans="1:15">
      <c r="A5">
        <v>4</v>
      </c>
      <c r="B5">
        <v>457</v>
      </c>
      <c r="C5">
        <v>1</v>
      </c>
      <c r="D5">
        <v>4</v>
      </c>
      <c r="E5" t="str">
        <f t="shared" si="0"/>
        <v>ABCV-4</v>
      </c>
      <c r="F5" t="s">
        <v>171</v>
      </c>
      <c r="G5" t="s">
        <v>172</v>
      </c>
      <c r="H5" t="s">
        <v>324</v>
      </c>
      <c r="I5">
        <v>1900</v>
      </c>
      <c r="J5" t="s">
        <v>325</v>
      </c>
      <c r="L5" t="s">
        <v>10</v>
      </c>
    </row>
    <row r="6" spans="1:15">
      <c r="A6">
        <v>5</v>
      </c>
      <c r="B6">
        <v>457</v>
      </c>
      <c r="C6">
        <v>1</v>
      </c>
      <c r="D6">
        <v>5</v>
      </c>
      <c r="E6" t="str">
        <f t="shared" si="0"/>
        <v>ABCV-5</v>
      </c>
      <c r="F6" t="s">
        <v>171</v>
      </c>
      <c r="G6" t="s">
        <v>101</v>
      </c>
      <c r="H6" t="s">
        <v>324</v>
      </c>
      <c r="I6">
        <v>1900</v>
      </c>
      <c r="J6" t="s">
        <v>325</v>
      </c>
      <c r="L6" t="s">
        <v>10</v>
      </c>
    </row>
    <row r="7" spans="1:15">
      <c r="A7">
        <v>6</v>
      </c>
      <c r="B7">
        <v>457</v>
      </c>
      <c r="C7">
        <v>1</v>
      </c>
      <c r="D7">
        <v>6</v>
      </c>
      <c r="E7" t="str">
        <f t="shared" si="0"/>
        <v>ABCV-6</v>
      </c>
      <c r="F7" t="s">
        <v>173</v>
      </c>
      <c r="G7" t="s">
        <v>91</v>
      </c>
      <c r="H7" t="s">
        <v>324</v>
      </c>
      <c r="I7">
        <v>1900</v>
      </c>
      <c r="J7" t="s">
        <v>325</v>
      </c>
      <c r="L7" t="s">
        <v>10</v>
      </c>
    </row>
    <row r="8" spans="1:15">
      <c r="A8">
        <v>7</v>
      </c>
      <c r="B8">
        <v>457</v>
      </c>
      <c r="C8">
        <v>1</v>
      </c>
      <c r="D8">
        <v>7</v>
      </c>
      <c r="E8" t="str">
        <f t="shared" si="0"/>
        <v>ABCV-7</v>
      </c>
      <c r="F8" t="s">
        <v>84</v>
      </c>
      <c r="G8" t="s">
        <v>85</v>
      </c>
      <c r="H8" t="s">
        <v>324</v>
      </c>
      <c r="I8">
        <v>1900</v>
      </c>
      <c r="J8" t="s">
        <v>325</v>
      </c>
      <c r="L8" t="s">
        <v>17</v>
      </c>
    </row>
    <row r="9" spans="1:15">
      <c r="A9">
        <v>8</v>
      </c>
      <c r="B9">
        <v>457</v>
      </c>
      <c r="C9">
        <v>1</v>
      </c>
      <c r="D9">
        <v>8</v>
      </c>
      <c r="E9" t="str">
        <f t="shared" si="0"/>
        <v>ABCV-8</v>
      </c>
      <c r="F9" t="s">
        <v>81</v>
      </c>
      <c r="G9" t="s">
        <v>82</v>
      </c>
      <c r="H9" t="s">
        <v>324</v>
      </c>
      <c r="I9">
        <v>1900</v>
      </c>
      <c r="J9" t="s">
        <v>325</v>
      </c>
      <c r="L9" t="s">
        <v>17</v>
      </c>
    </row>
    <row r="10" spans="1:15">
      <c r="A10">
        <v>9</v>
      </c>
      <c r="B10">
        <v>457</v>
      </c>
      <c r="C10">
        <v>1</v>
      </c>
      <c r="D10">
        <v>9</v>
      </c>
      <c r="E10" t="str">
        <f t="shared" si="0"/>
        <v>ABCV-9</v>
      </c>
      <c r="F10" t="s">
        <v>234</v>
      </c>
      <c r="G10" t="s">
        <v>235</v>
      </c>
      <c r="H10" t="s">
        <v>324</v>
      </c>
      <c r="I10">
        <v>1900</v>
      </c>
      <c r="J10" t="s">
        <v>325</v>
      </c>
      <c r="L10" t="s">
        <v>17</v>
      </c>
    </row>
    <row r="11" spans="1:15">
      <c r="A11">
        <v>10</v>
      </c>
      <c r="B11">
        <v>457</v>
      </c>
      <c r="C11">
        <v>1</v>
      </c>
      <c r="D11">
        <v>10</v>
      </c>
      <c r="E11" t="str">
        <f t="shared" si="0"/>
        <v>ABCV-10</v>
      </c>
      <c r="F11" t="s">
        <v>236</v>
      </c>
      <c r="G11" t="s">
        <v>65</v>
      </c>
      <c r="H11" t="s">
        <v>324</v>
      </c>
      <c r="I11">
        <v>1900</v>
      </c>
      <c r="J11" t="s">
        <v>325</v>
      </c>
      <c r="L11" t="s">
        <v>17</v>
      </c>
    </row>
    <row r="12" spans="1:15">
      <c r="A12">
        <v>11</v>
      </c>
      <c r="B12">
        <v>457</v>
      </c>
      <c r="C12">
        <v>1</v>
      </c>
      <c r="D12">
        <v>11</v>
      </c>
      <c r="E12" t="str">
        <f t="shared" si="0"/>
        <v>ABCV-11</v>
      </c>
      <c r="F12" t="s">
        <v>290</v>
      </c>
      <c r="G12" t="s">
        <v>291</v>
      </c>
      <c r="H12" t="s">
        <v>324</v>
      </c>
      <c r="I12">
        <v>1900</v>
      </c>
      <c r="J12" t="s">
        <v>325</v>
      </c>
      <c r="L12" t="s">
        <v>16</v>
      </c>
    </row>
    <row r="13" spans="1:15">
      <c r="A13">
        <v>12</v>
      </c>
      <c r="B13">
        <v>457</v>
      </c>
      <c r="C13">
        <v>1</v>
      </c>
      <c r="D13">
        <v>12</v>
      </c>
      <c r="E13" t="str">
        <f t="shared" si="0"/>
        <v>ABCV-12</v>
      </c>
      <c r="F13" t="s">
        <v>292</v>
      </c>
      <c r="G13" t="s">
        <v>293</v>
      </c>
      <c r="H13" t="s">
        <v>324</v>
      </c>
      <c r="I13">
        <v>1900</v>
      </c>
      <c r="J13" t="s">
        <v>325</v>
      </c>
      <c r="L13" t="s">
        <v>16</v>
      </c>
    </row>
    <row r="14" spans="1:15">
      <c r="A14">
        <v>13</v>
      </c>
      <c r="B14">
        <v>457</v>
      </c>
      <c r="C14">
        <v>1</v>
      </c>
      <c r="D14">
        <v>13</v>
      </c>
      <c r="E14" t="str">
        <f t="shared" si="0"/>
        <v>ABCV-13</v>
      </c>
      <c r="F14" t="s">
        <v>294</v>
      </c>
      <c r="G14" t="s">
        <v>91</v>
      </c>
      <c r="H14" t="s">
        <v>324</v>
      </c>
      <c r="I14">
        <v>1900</v>
      </c>
      <c r="J14" t="s">
        <v>325</v>
      </c>
      <c r="L14" t="s">
        <v>16</v>
      </c>
    </row>
    <row r="15" spans="1:15">
      <c r="A15">
        <v>14</v>
      </c>
      <c r="B15">
        <v>457</v>
      </c>
      <c r="C15">
        <v>1</v>
      </c>
      <c r="D15">
        <v>14</v>
      </c>
      <c r="E15" t="str">
        <f t="shared" si="0"/>
        <v>ABCV-14</v>
      </c>
      <c r="F15" t="s">
        <v>304</v>
      </c>
      <c r="G15" t="s">
        <v>91</v>
      </c>
      <c r="H15" t="s">
        <v>324</v>
      </c>
      <c r="I15">
        <v>1900</v>
      </c>
      <c r="J15" t="s">
        <v>325</v>
      </c>
      <c r="L15" t="s">
        <v>18</v>
      </c>
    </row>
    <row r="16" spans="1:15">
      <c r="A16">
        <v>15</v>
      </c>
      <c r="B16">
        <v>457</v>
      </c>
      <c r="C16">
        <v>1</v>
      </c>
      <c r="D16">
        <v>16</v>
      </c>
      <c r="E16" t="str">
        <f t="shared" si="0"/>
        <v>ABCV-16</v>
      </c>
      <c r="F16" t="s">
        <v>305</v>
      </c>
      <c r="G16" t="s">
        <v>71</v>
      </c>
      <c r="H16" t="s">
        <v>324</v>
      </c>
      <c r="I16">
        <v>1900</v>
      </c>
      <c r="J16" t="s">
        <v>325</v>
      </c>
      <c r="L16" t="s">
        <v>18</v>
      </c>
    </row>
    <row r="17" spans="1:12">
      <c r="A17">
        <v>16</v>
      </c>
      <c r="B17">
        <v>457</v>
      </c>
      <c r="C17">
        <v>1</v>
      </c>
      <c r="D17">
        <v>17</v>
      </c>
      <c r="E17" t="str">
        <f t="shared" si="0"/>
        <v>ABCV-17</v>
      </c>
      <c r="F17" t="s">
        <v>306</v>
      </c>
      <c r="G17" t="s">
        <v>55</v>
      </c>
      <c r="H17" t="s">
        <v>324</v>
      </c>
      <c r="I17">
        <v>1900</v>
      </c>
      <c r="J17" t="s">
        <v>325</v>
      </c>
      <c r="L17" t="s">
        <v>18</v>
      </c>
    </row>
    <row r="18" spans="1:12">
      <c r="A18">
        <v>17</v>
      </c>
      <c r="B18">
        <v>457</v>
      </c>
      <c r="C18">
        <v>1</v>
      </c>
      <c r="D18">
        <v>18</v>
      </c>
      <c r="E18" t="str">
        <f t="shared" si="0"/>
        <v>ABCV-18</v>
      </c>
      <c r="F18" t="s">
        <v>307</v>
      </c>
      <c r="G18" t="s">
        <v>323</v>
      </c>
      <c r="H18" t="s">
        <v>324</v>
      </c>
      <c r="I18">
        <v>1900</v>
      </c>
      <c r="J18" t="s">
        <v>325</v>
      </c>
      <c r="L18" t="s">
        <v>18</v>
      </c>
    </row>
    <row r="19" spans="1:12">
      <c r="A19">
        <v>18</v>
      </c>
      <c r="B19">
        <v>457</v>
      </c>
      <c r="C19">
        <v>1</v>
      </c>
      <c r="D19">
        <v>19</v>
      </c>
      <c r="E19" t="str">
        <f t="shared" si="0"/>
        <v>ABCV-19</v>
      </c>
      <c r="F19" t="s">
        <v>308</v>
      </c>
      <c r="G19" t="s">
        <v>309</v>
      </c>
      <c r="H19" t="s">
        <v>324</v>
      </c>
      <c r="I19">
        <v>1900</v>
      </c>
      <c r="J19" t="s">
        <v>325</v>
      </c>
      <c r="L19" t="s">
        <v>18</v>
      </c>
    </row>
    <row r="20" spans="1:12">
      <c r="A20">
        <v>19</v>
      </c>
      <c r="B20">
        <v>457</v>
      </c>
      <c r="C20">
        <v>1</v>
      </c>
      <c r="D20">
        <v>20</v>
      </c>
      <c r="E20" t="str">
        <f t="shared" si="0"/>
        <v>ABCV-20</v>
      </c>
      <c r="F20" t="s">
        <v>159</v>
      </c>
      <c r="G20" t="s">
        <v>85</v>
      </c>
      <c r="H20" t="s">
        <v>324</v>
      </c>
      <c r="I20">
        <v>1900</v>
      </c>
      <c r="J20" t="s">
        <v>325</v>
      </c>
      <c r="L20" t="s">
        <v>142</v>
      </c>
    </row>
    <row r="21" spans="1:12">
      <c r="A21">
        <v>20</v>
      </c>
      <c r="B21">
        <v>457</v>
      </c>
      <c r="C21">
        <v>1</v>
      </c>
      <c r="D21">
        <v>21</v>
      </c>
      <c r="E21" t="str">
        <f t="shared" si="0"/>
        <v>ABCV-21</v>
      </c>
      <c r="F21" t="s">
        <v>160</v>
      </c>
      <c r="G21" t="s">
        <v>101</v>
      </c>
      <c r="H21" t="s">
        <v>324</v>
      </c>
      <c r="I21">
        <v>1900</v>
      </c>
      <c r="J21" t="s">
        <v>325</v>
      </c>
      <c r="L21" t="s">
        <v>142</v>
      </c>
    </row>
    <row r="22" spans="1:12">
      <c r="A22">
        <v>21</v>
      </c>
      <c r="B22">
        <v>457</v>
      </c>
      <c r="C22">
        <v>1</v>
      </c>
      <c r="D22">
        <v>22</v>
      </c>
      <c r="E22" t="str">
        <f t="shared" si="0"/>
        <v>ABCV-22</v>
      </c>
      <c r="F22" t="s">
        <v>161</v>
      </c>
      <c r="G22" t="s">
        <v>73</v>
      </c>
      <c r="H22" t="s">
        <v>324</v>
      </c>
      <c r="I22">
        <v>1900</v>
      </c>
      <c r="J22" t="s">
        <v>325</v>
      </c>
      <c r="L22" t="s">
        <v>142</v>
      </c>
    </row>
    <row r="23" spans="1:12">
      <c r="A23">
        <v>22</v>
      </c>
      <c r="B23">
        <v>457</v>
      </c>
      <c r="C23">
        <v>1</v>
      </c>
      <c r="D23">
        <v>23</v>
      </c>
      <c r="E23" t="str">
        <f t="shared" si="0"/>
        <v>ABCV-23</v>
      </c>
      <c r="F23" t="s">
        <v>162</v>
      </c>
      <c r="G23" t="s">
        <v>94</v>
      </c>
      <c r="H23" t="s">
        <v>324</v>
      </c>
      <c r="I23">
        <v>1900</v>
      </c>
      <c r="J23" t="s">
        <v>325</v>
      </c>
      <c r="L23" t="s">
        <v>142</v>
      </c>
    </row>
    <row r="24" spans="1:12">
      <c r="A24">
        <v>23</v>
      </c>
      <c r="B24">
        <v>457</v>
      </c>
      <c r="C24">
        <v>1</v>
      </c>
      <c r="D24">
        <v>24</v>
      </c>
      <c r="E24" t="str">
        <f t="shared" si="0"/>
        <v>ABCV-24</v>
      </c>
      <c r="F24" t="s">
        <v>248</v>
      </c>
      <c r="G24" t="s">
        <v>53</v>
      </c>
      <c r="H24" t="s">
        <v>324</v>
      </c>
      <c r="I24">
        <v>1900</v>
      </c>
      <c r="J24" t="s">
        <v>325</v>
      </c>
      <c r="L24" t="s">
        <v>13</v>
      </c>
    </row>
    <row r="25" spans="1:12">
      <c r="A25">
        <v>24</v>
      </c>
      <c r="B25">
        <v>457</v>
      </c>
      <c r="C25">
        <v>1</v>
      </c>
      <c r="D25">
        <v>25</v>
      </c>
      <c r="E25" t="str">
        <f t="shared" si="0"/>
        <v>ABCV-25</v>
      </c>
      <c r="F25" t="s">
        <v>249</v>
      </c>
      <c r="G25" t="s">
        <v>250</v>
      </c>
      <c r="H25" t="s">
        <v>324</v>
      </c>
      <c r="I25">
        <v>1900</v>
      </c>
      <c r="J25" t="s">
        <v>325</v>
      </c>
      <c r="L25" t="s">
        <v>13</v>
      </c>
    </row>
    <row r="26" spans="1:12">
      <c r="A26">
        <v>25</v>
      </c>
      <c r="B26">
        <v>457</v>
      </c>
      <c r="C26">
        <v>1</v>
      </c>
      <c r="D26">
        <v>26</v>
      </c>
      <c r="E26" t="str">
        <f t="shared" si="0"/>
        <v>ABCV-26</v>
      </c>
      <c r="F26" t="s">
        <v>251</v>
      </c>
      <c r="G26" t="s">
        <v>252</v>
      </c>
      <c r="H26" t="s">
        <v>324</v>
      </c>
      <c r="I26">
        <v>1900</v>
      </c>
      <c r="J26" t="s">
        <v>325</v>
      </c>
      <c r="L26" t="s">
        <v>13</v>
      </c>
    </row>
    <row r="27" spans="1:12">
      <c r="A27">
        <v>26</v>
      </c>
      <c r="B27">
        <v>457</v>
      </c>
      <c r="C27">
        <v>1</v>
      </c>
      <c r="D27">
        <v>27</v>
      </c>
      <c r="E27" t="str">
        <f t="shared" si="0"/>
        <v>ABCV-27</v>
      </c>
      <c r="F27" t="s">
        <v>217</v>
      </c>
      <c r="G27" t="s">
        <v>218</v>
      </c>
      <c r="H27" t="s">
        <v>324</v>
      </c>
      <c r="I27">
        <v>1900</v>
      </c>
      <c r="J27" t="s">
        <v>325</v>
      </c>
      <c r="L27" t="s">
        <v>14</v>
      </c>
    </row>
    <row r="28" spans="1:12">
      <c r="A28">
        <v>27</v>
      </c>
      <c r="B28">
        <v>457</v>
      </c>
      <c r="C28">
        <v>1</v>
      </c>
      <c r="D28">
        <v>28</v>
      </c>
      <c r="E28" t="str">
        <f t="shared" si="0"/>
        <v>ABCV-28</v>
      </c>
      <c r="F28" t="s">
        <v>126</v>
      </c>
      <c r="G28" t="s">
        <v>127</v>
      </c>
      <c r="H28" t="s">
        <v>324</v>
      </c>
      <c r="I28">
        <v>1900</v>
      </c>
      <c r="J28" t="s">
        <v>325</v>
      </c>
      <c r="L28" t="s">
        <v>14</v>
      </c>
    </row>
    <row r="29" spans="1:12">
      <c r="A29">
        <v>28</v>
      </c>
      <c r="B29">
        <v>457</v>
      </c>
      <c r="C29">
        <v>1</v>
      </c>
      <c r="D29">
        <v>29</v>
      </c>
      <c r="E29" t="str">
        <f t="shared" si="0"/>
        <v>ABCV-29</v>
      </c>
      <c r="F29" t="s">
        <v>219</v>
      </c>
      <c r="G29" t="s">
        <v>71</v>
      </c>
      <c r="H29" t="s">
        <v>324</v>
      </c>
      <c r="I29">
        <v>1900</v>
      </c>
      <c r="J29" t="s">
        <v>325</v>
      </c>
      <c r="L29" t="s">
        <v>14</v>
      </c>
    </row>
    <row r="30" spans="1:12">
      <c r="A30">
        <v>29</v>
      </c>
      <c r="B30">
        <v>457</v>
      </c>
      <c r="C30">
        <v>1</v>
      </c>
      <c r="D30">
        <v>30</v>
      </c>
      <c r="E30" t="str">
        <f t="shared" si="0"/>
        <v>ABCV-30</v>
      </c>
      <c r="F30" t="s">
        <v>220</v>
      </c>
      <c r="G30" t="s">
        <v>221</v>
      </c>
      <c r="H30" t="s">
        <v>324</v>
      </c>
      <c r="I30">
        <v>1900</v>
      </c>
      <c r="J30" t="s">
        <v>325</v>
      </c>
      <c r="L30" t="s">
        <v>14</v>
      </c>
    </row>
    <row r="31" spans="1:12">
      <c r="A31">
        <v>30</v>
      </c>
      <c r="B31">
        <v>457</v>
      </c>
      <c r="C31">
        <v>1</v>
      </c>
      <c r="D31">
        <v>32</v>
      </c>
      <c r="E31" t="str">
        <f t="shared" si="0"/>
        <v>ABCV-32</v>
      </c>
      <c r="F31" t="s">
        <v>267</v>
      </c>
      <c r="G31" t="s">
        <v>63</v>
      </c>
      <c r="H31" t="s">
        <v>324</v>
      </c>
      <c r="I31">
        <v>1900</v>
      </c>
      <c r="J31" t="s">
        <v>325</v>
      </c>
      <c r="L31" t="s">
        <v>9</v>
      </c>
    </row>
    <row r="32" spans="1:12">
      <c r="A32">
        <v>31</v>
      </c>
      <c r="B32">
        <v>457</v>
      </c>
      <c r="C32">
        <v>1</v>
      </c>
      <c r="D32">
        <v>33</v>
      </c>
      <c r="E32" t="str">
        <f t="shared" si="0"/>
        <v>ABCV-33</v>
      </c>
      <c r="F32" t="s">
        <v>268</v>
      </c>
      <c r="G32" t="s">
        <v>176</v>
      </c>
      <c r="H32" t="s">
        <v>324</v>
      </c>
      <c r="I32">
        <v>1900</v>
      </c>
      <c r="J32" t="s">
        <v>325</v>
      </c>
      <c r="L32" t="s">
        <v>9</v>
      </c>
    </row>
    <row r="33" spans="1:12">
      <c r="A33">
        <v>32</v>
      </c>
      <c r="B33">
        <v>457</v>
      </c>
      <c r="C33">
        <v>2</v>
      </c>
      <c r="D33">
        <v>34</v>
      </c>
      <c r="E33" t="str">
        <f t="shared" si="0"/>
        <v>ABCV-34</v>
      </c>
      <c r="F33" t="s">
        <v>48</v>
      </c>
      <c r="G33" t="s">
        <v>49</v>
      </c>
      <c r="H33" t="s">
        <v>326</v>
      </c>
      <c r="I33">
        <v>1900</v>
      </c>
      <c r="J33" t="s">
        <v>327</v>
      </c>
      <c r="L33" t="s">
        <v>10</v>
      </c>
    </row>
    <row r="34" spans="1:12">
      <c r="A34">
        <v>33</v>
      </c>
      <c r="B34">
        <v>457</v>
      </c>
      <c r="C34">
        <v>2</v>
      </c>
      <c r="D34">
        <v>35</v>
      </c>
      <c r="E34" t="str">
        <f t="shared" si="0"/>
        <v>ABCV-35</v>
      </c>
      <c r="F34" t="s">
        <v>40</v>
      </c>
      <c r="G34" t="s">
        <v>41</v>
      </c>
      <c r="H34" t="s">
        <v>326</v>
      </c>
      <c r="I34">
        <v>1900</v>
      </c>
      <c r="J34" t="s">
        <v>327</v>
      </c>
      <c r="L34" t="s">
        <v>10</v>
      </c>
    </row>
    <row r="35" spans="1:12">
      <c r="A35">
        <v>34</v>
      </c>
      <c r="B35">
        <v>457</v>
      </c>
      <c r="C35">
        <v>2</v>
      </c>
      <c r="D35">
        <v>36</v>
      </c>
      <c r="E35" t="str">
        <f t="shared" si="0"/>
        <v>ABCV-36</v>
      </c>
      <c r="F35" t="s">
        <v>163</v>
      </c>
      <c r="G35" t="s">
        <v>50</v>
      </c>
      <c r="H35" t="s">
        <v>326</v>
      </c>
      <c r="I35">
        <v>1900</v>
      </c>
      <c r="J35" t="s">
        <v>327</v>
      </c>
      <c r="L35" t="s">
        <v>10</v>
      </c>
    </row>
    <row r="36" spans="1:12">
      <c r="A36">
        <v>35</v>
      </c>
      <c r="B36">
        <v>457</v>
      </c>
      <c r="C36">
        <v>2</v>
      </c>
      <c r="D36">
        <v>37</v>
      </c>
      <c r="E36" t="str">
        <f t="shared" si="0"/>
        <v>ABCV-37</v>
      </c>
      <c r="F36" t="s">
        <v>46</v>
      </c>
      <c r="G36" t="s">
        <v>47</v>
      </c>
      <c r="H36" t="s">
        <v>326</v>
      </c>
      <c r="I36">
        <v>1900</v>
      </c>
      <c r="J36" t="s">
        <v>327</v>
      </c>
      <c r="L36" t="s">
        <v>10</v>
      </c>
    </row>
    <row r="37" spans="1:12">
      <c r="A37">
        <v>36</v>
      </c>
      <c r="B37">
        <v>457</v>
      </c>
      <c r="C37">
        <v>2</v>
      </c>
      <c r="D37">
        <v>38</v>
      </c>
      <c r="E37" t="str">
        <f t="shared" si="0"/>
        <v>ABCV-38</v>
      </c>
      <c r="F37" t="s">
        <v>164</v>
      </c>
      <c r="G37" t="s">
        <v>93</v>
      </c>
      <c r="H37" t="s">
        <v>326</v>
      </c>
      <c r="I37">
        <v>1900</v>
      </c>
      <c r="J37" t="s">
        <v>327</v>
      </c>
      <c r="L37" t="s">
        <v>10</v>
      </c>
    </row>
    <row r="38" spans="1:12">
      <c r="A38">
        <v>37</v>
      </c>
      <c r="B38">
        <v>457</v>
      </c>
      <c r="C38">
        <v>2</v>
      </c>
      <c r="D38">
        <v>39</v>
      </c>
      <c r="E38" t="str">
        <f t="shared" si="0"/>
        <v>ABCV-39</v>
      </c>
      <c r="F38" t="s">
        <v>165</v>
      </c>
      <c r="G38" t="s">
        <v>166</v>
      </c>
      <c r="H38" t="s">
        <v>326</v>
      </c>
      <c r="I38">
        <v>1900</v>
      </c>
      <c r="J38" t="s">
        <v>327</v>
      </c>
      <c r="L38" t="s">
        <v>10</v>
      </c>
    </row>
    <row r="39" spans="1:12">
      <c r="A39">
        <v>38</v>
      </c>
      <c r="B39">
        <v>457</v>
      </c>
      <c r="C39">
        <v>2</v>
      </c>
      <c r="D39">
        <v>40</v>
      </c>
      <c r="E39" t="str">
        <f t="shared" si="0"/>
        <v>ABCV-40</v>
      </c>
      <c r="F39" t="s">
        <v>77</v>
      </c>
      <c r="G39" t="s">
        <v>76</v>
      </c>
      <c r="H39" t="s">
        <v>326</v>
      </c>
      <c r="I39">
        <v>1900</v>
      </c>
      <c r="J39" t="s">
        <v>327</v>
      </c>
      <c r="L39" t="s">
        <v>17</v>
      </c>
    </row>
    <row r="40" spans="1:12">
      <c r="A40">
        <v>39</v>
      </c>
      <c r="B40">
        <v>457</v>
      </c>
      <c r="C40">
        <v>2</v>
      </c>
      <c r="D40">
        <v>41</v>
      </c>
      <c r="E40" t="str">
        <f t="shared" si="0"/>
        <v>ABCV-41</v>
      </c>
      <c r="F40" t="s">
        <v>229</v>
      </c>
      <c r="G40" t="s">
        <v>230</v>
      </c>
      <c r="H40" t="s">
        <v>326</v>
      </c>
      <c r="I40">
        <v>1900</v>
      </c>
      <c r="J40" t="s">
        <v>327</v>
      </c>
      <c r="L40" t="s">
        <v>17</v>
      </c>
    </row>
    <row r="41" spans="1:12">
      <c r="A41">
        <v>40</v>
      </c>
      <c r="B41">
        <v>457</v>
      </c>
      <c r="C41">
        <v>2</v>
      </c>
      <c r="D41">
        <v>42</v>
      </c>
      <c r="E41" t="str">
        <f t="shared" si="0"/>
        <v>ABCV-42</v>
      </c>
      <c r="F41" t="s">
        <v>233</v>
      </c>
      <c r="G41" t="s">
        <v>58</v>
      </c>
      <c r="H41" t="s">
        <v>326</v>
      </c>
      <c r="I41">
        <v>1900</v>
      </c>
      <c r="J41" t="s">
        <v>327</v>
      </c>
      <c r="L41" t="s">
        <v>17</v>
      </c>
    </row>
    <row r="42" spans="1:12">
      <c r="A42">
        <v>41</v>
      </c>
      <c r="B42">
        <v>457</v>
      </c>
      <c r="C42">
        <v>2</v>
      </c>
      <c r="D42">
        <v>43</v>
      </c>
      <c r="E42" t="str">
        <f t="shared" si="0"/>
        <v>ABCV-43</v>
      </c>
      <c r="F42" t="s">
        <v>232</v>
      </c>
      <c r="G42" t="s">
        <v>70</v>
      </c>
      <c r="H42" t="s">
        <v>326</v>
      </c>
      <c r="I42">
        <v>1900</v>
      </c>
      <c r="J42" t="s">
        <v>327</v>
      </c>
      <c r="L42" t="s">
        <v>17</v>
      </c>
    </row>
    <row r="43" spans="1:12">
      <c r="A43">
        <v>42</v>
      </c>
      <c r="B43">
        <v>457</v>
      </c>
      <c r="C43">
        <v>2</v>
      </c>
      <c r="D43">
        <v>44</v>
      </c>
      <c r="E43" t="str">
        <f t="shared" si="0"/>
        <v>ABCV-44</v>
      </c>
      <c r="F43" t="s">
        <v>231</v>
      </c>
      <c r="G43" t="s">
        <v>89</v>
      </c>
      <c r="H43" t="s">
        <v>326</v>
      </c>
      <c r="I43">
        <v>1900</v>
      </c>
      <c r="J43" t="s">
        <v>327</v>
      </c>
      <c r="L43" t="s">
        <v>17</v>
      </c>
    </row>
    <row r="44" spans="1:12">
      <c r="A44">
        <v>43</v>
      </c>
      <c r="B44">
        <v>457</v>
      </c>
      <c r="C44">
        <v>2</v>
      </c>
      <c r="D44">
        <v>45</v>
      </c>
      <c r="E44" t="str">
        <f t="shared" si="0"/>
        <v>ABCV-45</v>
      </c>
      <c r="F44" t="s">
        <v>75</v>
      </c>
      <c r="G44" t="s">
        <v>228</v>
      </c>
      <c r="H44" t="s">
        <v>326</v>
      </c>
      <c r="I44">
        <v>1900</v>
      </c>
      <c r="J44" t="s">
        <v>327</v>
      </c>
      <c r="L44" t="s">
        <v>17</v>
      </c>
    </row>
    <row r="45" spans="1:12">
      <c r="A45">
        <v>44</v>
      </c>
      <c r="B45">
        <v>457</v>
      </c>
      <c r="C45">
        <v>2</v>
      </c>
      <c r="D45">
        <v>46</v>
      </c>
      <c r="E45" t="str">
        <f t="shared" si="0"/>
        <v>ABCV-46</v>
      </c>
      <c r="F45" t="s">
        <v>289</v>
      </c>
      <c r="G45" t="s">
        <v>43</v>
      </c>
      <c r="H45" t="s">
        <v>326</v>
      </c>
      <c r="I45">
        <v>1900</v>
      </c>
      <c r="J45" t="s">
        <v>327</v>
      </c>
      <c r="L45" t="s">
        <v>16</v>
      </c>
    </row>
    <row r="46" spans="1:12">
      <c r="A46">
        <v>45</v>
      </c>
      <c r="B46">
        <v>457</v>
      </c>
      <c r="C46">
        <v>2</v>
      </c>
      <c r="D46">
        <v>47</v>
      </c>
      <c r="E46" t="str">
        <f t="shared" si="0"/>
        <v>ABCV-47</v>
      </c>
      <c r="F46" t="s">
        <v>285</v>
      </c>
      <c r="G46" t="s">
        <v>86</v>
      </c>
      <c r="H46" t="s">
        <v>326</v>
      </c>
      <c r="I46">
        <v>1900</v>
      </c>
      <c r="J46" t="s">
        <v>327</v>
      </c>
      <c r="L46" t="s">
        <v>16</v>
      </c>
    </row>
    <row r="47" spans="1:12">
      <c r="A47">
        <v>46</v>
      </c>
      <c r="B47">
        <v>457</v>
      </c>
      <c r="C47">
        <v>2</v>
      </c>
      <c r="D47">
        <v>48</v>
      </c>
      <c r="E47" t="str">
        <f t="shared" si="0"/>
        <v>ABCV-48</v>
      </c>
      <c r="F47" t="s">
        <v>288</v>
      </c>
      <c r="G47" t="s">
        <v>41</v>
      </c>
      <c r="H47" t="s">
        <v>326</v>
      </c>
      <c r="I47">
        <v>1900</v>
      </c>
      <c r="J47" t="s">
        <v>327</v>
      </c>
      <c r="L47" t="s">
        <v>16</v>
      </c>
    </row>
    <row r="48" spans="1:12">
      <c r="A48">
        <v>47</v>
      </c>
      <c r="B48">
        <v>457</v>
      </c>
      <c r="C48">
        <v>2</v>
      </c>
      <c r="D48">
        <v>49</v>
      </c>
      <c r="E48" t="str">
        <f t="shared" si="0"/>
        <v>ABCV-49</v>
      </c>
      <c r="F48" t="s">
        <v>286</v>
      </c>
      <c r="G48" t="s">
        <v>287</v>
      </c>
      <c r="H48" t="s">
        <v>326</v>
      </c>
      <c r="I48">
        <v>1900</v>
      </c>
      <c r="J48" t="s">
        <v>327</v>
      </c>
      <c r="L48" t="s">
        <v>16</v>
      </c>
    </row>
    <row r="49" spans="1:12">
      <c r="A49">
        <v>48</v>
      </c>
      <c r="B49">
        <v>457</v>
      </c>
      <c r="C49">
        <v>2</v>
      </c>
      <c r="D49">
        <v>50</v>
      </c>
      <c r="E49" t="str">
        <f t="shared" si="0"/>
        <v>ABCV-50</v>
      </c>
      <c r="F49" t="s">
        <v>214</v>
      </c>
      <c r="G49" t="s">
        <v>93</v>
      </c>
      <c r="H49" t="s">
        <v>326</v>
      </c>
      <c r="I49">
        <v>1900</v>
      </c>
      <c r="J49" t="s">
        <v>327</v>
      </c>
      <c r="L49" t="s">
        <v>16</v>
      </c>
    </row>
    <row r="50" spans="1:12">
      <c r="A50">
        <v>49</v>
      </c>
      <c r="B50">
        <v>457</v>
      </c>
      <c r="C50">
        <v>2</v>
      </c>
      <c r="D50">
        <v>51</v>
      </c>
      <c r="E50" t="str">
        <f t="shared" si="0"/>
        <v>ABCV-51</v>
      </c>
      <c r="F50" t="s">
        <v>303</v>
      </c>
      <c r="G50" t="s">
        <v>90</v>
      </c>
      <c r="H50" t="s">
        <v>326</v>
      </c>
      <c r="I50">
        <v>1900</v>
      </c>
      <c r="J50" t="s">
        <v>327</v>
      </c>
      <c r="L50" t="s">
        <v>18</v>
      </c>
    </row>
    <row r="51" spans="1:12">
      <c r="A51">
        <v>50</v>
      </c>
      <c r="B51">
        <v>457</v>
      </c>
      <c r="C51">
        <v>2</v>
      </c>
      <c r="D51">
        <v>52</v>
      </c>
      <c r="E51" t="str">
        <f t="shared" si="0"/>
        <v>ABCV-52</v>
      </c>
      <c r="F51" t="s">
        <v>301</v>
      </c>
      <c r="G51" t="s">
        <v>80</v>
      </c>
      <c r="H51" t="s">
        <v>326</v>
      </c>
      <c r="I51">
        <v>1900</v>
      </c>
      <c r="J51" t="s">
        <v>327</v>
      </c>
      <c r="L51" t="s">
        <v>18</v>
      </c>
    </row>
    <row r="52" spans="1:12">
      <c r="A52">
        <v>51</v>
      </c>
      <c r="B52">
        <v>457</v>
      </c>
      <c r="C52">
        <v>2</v>
      </c>
      <c r="D52">
        <v>53</v>
      </c>
      <c r="E52" t="str">
        <f t="shared" si="0"/>
        <v>ABCV-53</v>
      </c>
      <c r="F52" t="s">
        <v>300</v>
      </c>
      <c r="G52" t="s">
        <v>76</v>
      </c>
      <c r="H52" t="s">
        <v>326</v>
      </c>
      <c r="I52">
        <v>1900</v>
      </c>
      <c r="J52" t="s">
        <v>327</v>
      </c>
      <c r="L52" t="s">
        <v>18</v>
      </c>
    </row>
    <row r="53" spans="1:12">
      <c r="A53">
        <v>52</v>
      </c>
      <c r="B53">
        <v>457</v>
      </c>
      <c r="C53">
        <v>2</v>
      </c>
      <c r="D53">
        <v>54</v>
      </c>
      <c r="E53" t="str">
        <f t="shared" si="0"/>
        <v>ABCV-54</v>
      </c>
      <c r="F53" t="s">
        <v>302</v>
      </c>
      <c r="G53" t="s">
        <v>60</v>
      </c>
      <c r="H53" t="s">
        <v>326</v>
      </c>
      <c r="I53">
        <v>1900</v>
      </c>
      <c r="J53" t="s">
        <v>327</v>
      </c>
      <c r="L53" t="s">
        <v>18</v>
      </c>
    </row>
    <row r="54" spans="1:12">
      <c r="A54">
        <v>53</v>
      </c>
      <c r="B54">
        <v>457</v>
      </c>
      <c r="C54">
        <v>2</v>
      </c>
      <c r="D54">
        <v>55</v>
      </c>
      <c r="E54" t="str">
        <f t="shared" si="0"/>
        <v>ABCV-55</v>
      </c>
      <c r="F54" t="s">
        <v>153</v>
      </c>
      <c r="G54" t="s">
        <v>52</v>
      </c>
      <c r="H54" t="s">
        <v>326</v>
      </c>
      <c r="I54">
        <v>1900</v>
      </c>
      <c r="J54" t="s">
        <v>327</v>
      </c>
      <c r="L54" t="s">
        <v>142</v>
      </c>
    </row>
    <row r="55" spans="1:12">
      <c r="A55">
        <v>54</v>
      </c>
      <c r="B55">
        <v>457</v>
      </c>
      <c r="C55">
        <v>2</v>
      </c>
      <c r="D55">
        <v>56</v>
      </c>
      <c r="E55" t="str">
        <f t="shared" si="0"/>
        <v>ABCV-56</v>
      </c>
      <c r="F55" t="s">
        <v>151</v>
      </c>
      <c r="G55" t="s">
        <v>43</v>
      </c>
      <c r="H55" t="s">
        <v>326</v>
      </c>
      <c r="I55">
        <v>1900</v>
      </c>
      <c r="J55" t="s">
        <v>327</v>
      </c>
      <c r="L55" t="s">
        <v>142</v>
      </c>
    </row>
    <row r="56" spans="1:12">
      <c r="A56">
        <v>55</v>
      </c>
      <c r="B56">
        <v>457</v>
      </c>
      <c r="C56">
        <v>2</v>
      </c>
      <c r="D56">
        <v>57</v>
      </c>
      <c r="E56" t="str">
        <f t="shared" si="0"/>
        <v>ABCV-57</v>
      </c>
      <c r="F56" t="s">
        <v>152</v>
      </c>
      <c r="G56" t="s">
        <v>76</v>
      </c>
      <c r="H56" t="s">
        <v>326</v>
      </c>
      <c r="I56">
        <v>1900</v>
      </c>
      <c r="J56" t="s">
        <v>327</v>
      </c>
      <c r="L56" t="s">
        <v>142</v>
      </c>
    </row>
    <row r="57" spans="1:12">
      <c r="A57">
        <v>56</v>
      </c>
      <c r="B57">
        <v>457</v>
      </c>
      <c r="C57">
        <v>2</v>
      </c>
      <c r="D57">
        <v>58</v>
      </c>
      <c r="E57" t="str">
        <f t="shared" si="0"/>
        <v>ABCV-58</v>
      </c>
      <c r="F57" t="s">
        <v>154</v>
      </c>
      <c r="G57" t="s">
        <v>155</v>
      </c>
      <c r="H57" t="s">
        <v>326</v>
      </c>
      <c r="I57">
        <v>1900</v>
      </c>
      <c r="J57" t="s">
        <v>327</v>
      </c>
      <c r="L57" t="s">
        <v>142</v>
      </c>
    </row>
    <row r="58" spans="1:12">
      <c r="A58">
        <v>57</v>
      </c>
      <c r="B58">
        <v>457</v>
      </c>
      <c r="C58">
        <v>2</v>
      </c>
      <c r="D58">
        <v>59</v>
      </c>
      <c r="E58" t="str">
        <f t="shared" si="0"/>
        <v>ABCV-59</v>
      </c>
      <c r="F58" t="s">
        <v>158</v>
      </c>
      <c r="G58" t="s">
        <v>60</v>
      </c>
      <c r="H58" t="s">
        <v>326</v>
      </c>
      <c r="I58">
        <v>1900</v>
      </c>
      <c r="J58" t="s">
        <v>327</v>
      </c>
      <c r="L58" t="s">
        <v>142</v>
      </c>
    </row>
    <row r="59" spans="1:12">
      <c r="A59">
        <v>58</v>
      </c>
      <c r="B59">
        <v>457</v>
      </c>
      <c r="C59">
        <v>2</v>
      </c>
      <c r="D59">
        <v>60</v>
      </c>
      <c r="E59" t="str">
        <f t="shared" si="0"/>
        <v>ABCV-60</v>
      </c>
      <c r="F59" t="s">
        <v>156</v>
      </c>
      <c r="G59" t="s">
        <v>157</v>
      </c>
      <c r="H59" t="s">
        <v>326</v>
      </c>
      <c r="I59">
        <v>1900</v>
      </c>
      <c r="J59" t="s">
        <v>327</v>
      </c>
      <c r="L59" t="s">
        <v>142</v>
      </c>
    </row>
    <row r="60" spans="1:12">
      <c r="A60">
        <v>59</v>
      </c>
      <c r="B60">
        <v>457</v>
      </c>
      <c r="C60">
        <v>2</v>
      </c>
      <c r="D60">
        <v>61</v>
      </c>
      <c r="E60" t="str">
        <f t="shared" si="0"/>
        <v>ABCV-61</v>
      </c>
      <c r="F60" t="s">
        <v>98</v>
      </c>
      <c r="G60" t="s">
        <v>70</v>
      </c>
      <c r="H60" t="s">
        <v>326</v>
      </c>
      <c r="I60">
        <v>1900</v>
      </c>
      <c r="J60" t="s">
        <v>327</v>
      </c>
      <c r="L60" t="s">
        <v>15</v>
      </c>
    </row>
    <row r="61" spans="1:12">
      <c r="A61">
        <v>60</v>
      </c>
      <c r="B61">
        <v>457</v>
      </c>
      <c r="C61">
        <v>2</v>
      </c>
      <c r="D61">
        <v>62</v>
      </c>
      <c r="E61" t="str">
        <f t="shared" si="0"/>
        <v>ABCV-62</v>
      </c>
      <c r="F61" t="s">
        <v>223</v>
      </c>
      <c r="G61" t="s">
        <v>224</v>
      </c>
      <c r="H61" t="s">
        <v>326</v>
      </c>
      <c r="I61">
        <v>1900</v>
      </c>
      <c r="J61" t="s">
        <v>327</v>
      </c>
      <c r="L61" t="s">
        <v>15</v>
      </c>
    </row>
    <row r="62" spans="1:12">
      <c r="A62">
        <v>61</v>
      </c>
      <c r="B62">
        <v>457</v>
      </c>
      <c r="C62">
        <v>2</v>
      </c>
      <c r="D62">
        <v>63</v>
      </c>
      <c r="E62" t="str">
        <f t="shared" si="0"/>
        <v>ABCV-63</v>
      </c>
      <c r="F62" t="s">
        <v>59</v>
      </c>
      <c r="G62" t="s">
        <v>87</v>
      </c>
      <c r="H62" t="s">
        <v>326</v>
      </c>
      <c r="I62">
        <v>1900</v>
      </c>
      <c r="J62" t="s">
        <v>327</v>
      </c>
      <c r="L62" t="s">
        <v>15</v>
      </c>
    </row>
    <row r="63" spans="1:12">
      <c r="A63">
        <v>62</v>
      </c>
      <c r="B63">
        <v>457</v>
      </c>
      <c r="C63">
        <v>2</v>
      </c>
      <c r="D63">
        <v>64</v>
      </c>
      <c r="E63" t="str">
        <f t="shared" si="0"/>
        <v>ABCV-64</v>
      </c>
      <c r="F63" t="s">
        <v>92</v>
      </c>
      <c r="G63" t="s">
        <v>49</v>
      </c>
      <c r="H63" t="s">
        <v>326</v>
      </c>
      <c r="I63">
        <v>1900</v>
      </c>
      <c r="J63" t="s">
        <v>327</v>
      </c>
      <c r="L63" t="s">
        <v>15</v>
      </c>
    </row>
    <row r="64" spans="1:12">
      <c r="A64">
        <v>63</v>
      </c>
      <c r="B64">
        <v>457</v>
      </c>
      <c r="C64">
        <v>2</v>
      </c>
      <c r="D64">
        <v>65</v>
      </c>
      <c r="E64" t="str">
        <f t="shared" si="0"/>
        <v>ABCV-65</v>
      </c>
      <c r="F64" t="s">
        <v>222</v>
      </c>
      <c r="G64" t="s">
        <v>43</v>
      </c>
      <c r="H64" t="s">
        <v>326</v>
      </c>
      <c r="I64">
        <v>1900</v>
      </c>
      <c r="J64" t="s">
        <v>327</v>
      </c>
      <c r="L64" t="s">
        <v>15</v>
      </c>
    </row>
    <row r="65" spans="1:12">
      <c r="A65">
        <v>64</v>
      </c>
      <c r="B65">
        <v>457</v>
      </c>
      <c r="C65">
        <v>2</v>
      </c>
      <c r="D65">
        <v>67</v>
      </c>
      <c r="E65" t="str">
        <f t="shared" si="0"/>
        <v>ABCV-67</v>
      </c>
      <c r="F65" t="s">
        <v>97</v>
      </c>
      <c r="G65" t="s">
        <v>90</v>
      </c>
      <c r="H65" t="s">
        <v>326</v>
      </c>
      <c r="I65">
        <v>1900</v>
      </c>
      <c r="J65" t="s">
        <v>327</v>
      </c>
      <c r="L65" t="s">
        <v>15</v>
      </c>
    </row>
    <row r="66" spans="1:12">
      <c r="A66">
        <v>65</v>
      </c>
      <c r="B66">
        <v>457</v>
      </c>
      <c r="C66">
        <v>2</v>
      </c>
      <c r="D66">
        <v>68</v>
      </c>
      <c r="E66" t="str">
        <f t="shared" si="0"/>
        <v>ABCV-68</v>
      </c>
      <c r="F66" t="s">
        <v>240</v>
      </c>
      <c r="G66" t="s">
        <v>70</v>
      </c>
      <c r="H66" t="s">
        <v>326</v>
      </c>
      <c r="I66">
        <v>1900</v>
      </c>
      <c r="J66" t="s">
        <v>327</v>
      </c>
      <c r="L66" t="s">
        <v>13</v>
      </c>
    </row>
    <row r="67" spans="1:12">
      <c r="A67">
        <v>66</v>
      </c>
      <c r="B67">
        <v>457</v>
      </c>
      <c r="C67">
        <v>2</v>
      </c>
      <c r="D67">
        <v>70</v>
      </c>
      <c r="E67" t="str">
        <f t="shared" ref="E67:E130" si="1">_xlfn.CONCAT("ABCV-",D67)</f>
        <v>ABCV-70</v>
      </c>
      <c r="F67" t="s">
        <v>241</v>
      </c>
      <c r="G67" t="s">
        <v>57</v>
      </c>
      <c r="H67" t="s">
        <v>326</v>
      </c>
      <c r="I67">
        <v>1900</v>
      </c>
      <c r="J67" t="s">
        <v>327</v>
      </c>
      <c r="L67" t="s">
        <v>13</v>
      </c>
    </row>
    <row r="68" spans="1:12">
      <c r="A68">
        <v>67</v>
      </c>
      <c r="B68">
        <v>457</v>
      </c>
      <c r="C68">
        <v>2</v>
      </c>
      <c r="D68">
        <v>71</v>
      </c>
      <c r="E68" t="str">
        <f t="shared" si="1"/>
        <v>ABCV-71</v>
      </c>
      <c r="F68" t="s">
        <v>242</v>
      </c>
      <c r="G68" t="s">
        <v>243</v>
      </c>
      <c r="H68" t="s">
        <v>326</v>
      </c>
      <c r="I68">
        <v>1900</v>
      </c>
      <c r="J68" t="s">
        <v>327</v>
      </c>
      <c r="L68" t="s">
        <v>13</v>
      </c>
    </row>
    <row r="69" spans="1:12">
      <c r="A69">
        <v>68</v>
      </c>
      <c r="B69">
        <v>457</v>
      </c>
      <c r="C69">
        <v>2</v>
      </c>
      <c r="D69">
        <v>72</v>
      </c>
      <c r="E69" t="str">
        <f t="shared" si="1"/>
        <v>ABCV-72</v>
      </c>
      <c r="F69" t="s">
        <v>244</v>
      </c>
      <c r="G69" t="s">
        <v>76</v>
      </c>
      <c r="H69" t="s">
        <v>326</v>
      </c>
      <c r="I69">
        <v>1900</v>
      </c>
      <c r="J69" t="s">
        <v>327</v>
      </c>
      <c r="L69" t="s">
        <v>13</v>
      </c>
    </row>
    <row r="70" spans="1:12">
      <c r="A70">
        <v>69</v>
      </c>
      <c r="B70">
        <v>457</v>
      </c>
      <c r="C70">
        <v>2</v>
      </c>
      <c r="D70">
        <v>73</v>
      </c>
      <c r="E70" t="str">
        <f t="shared" si="1"/>
        <v>ABCV-73</v>
      </c>
      <c r="F70" t="s">
        <v>246</v>
      </c>
      <c r="G70" t="s">
        <v>247</v>
      </c>
      <c r="H70" t="s">
        <v>326</v>
      </c>
      <c r="I70">
        <v>1900</v>
      </c>
      <c r="J70" t="s">
        <v>327</v>
      </c>
      <c r="L70" t="s">
        <v>13</v>
      </c>
    </row>
    <row r="71" spans="1:12">
      <c r="A71">
        <v>70</v>
      </c>
      <c r="B71">
        <v>457</v>
      </c>
      <c r="C71">
        <v>2</v>
      </c>
      <c r="D71">
        <v>74</v>
      </c>
      <c r="E71" t="str">
        <f t="shared" si="1"/>
        <v>ABCV-74</v>
      </c>
      <c r="F71" t="s">
        <v>245</v>
      </c>
      <c r="G71" t="s">
        <v>47</v>
      </c>
      <c r="H71" t="s">
        <v>326</v>
      </c>
      <c r="I71">
        <v>1900</v>
      </c>
      <c r="J71" t="s">
        <v>327</v>
      </c>
      <c r="L71" t="s">
        <v>13</v>
      </c>
    </row>
    <row r="72" spans="1:12">
      <c r="A72">
        <v>71</v>
      </c>
      <c r="B72">
        <v>457</v>
      </c>
      <c r="C72">
        <v>2</v>
      </c>
      <c r="D72">
        <v>75</v>
      </c>
      <c r="E72" t="str">
        <f t="shared" si="1"/>
        <v>ABCV-75</v>
      </c>
      <c r="F72" t="s">
        <v>132</v>
      </c>
      <c r="G72" t="s">
        <v>58</v>
      </c>
      <c r="H72" t="s">
        <v>326</v>
      </c>
      <c r="I72">
        <v>1900</v>
      </c>
      <c r="J72" t="s">
        <v>327</v>
      </c>
      <c r="L72" t="s">
        <v>14</v>
      </c>
    </row>
    <row r="73" spans="1:12">
      <c r="A73">
        <v>72</v>
      </c>
      <c r="B73">
        <v>457</v>
      </c>
      <c r="C73">
        <v>2</v>
      </c>
      <c r="D73">
        <v>76</v>
      </c>
      <c r="E73" t="str">
        <f t="shared" si="1"/>
        <v>ABCV-76</v>
      </c>
      <c r="F73" t="s">
        <v>112</v>
      </c>
      <c r="G73" t="s">
        <v>86</v>
      </c>
      <c r="H73" t="s">
        <v>326</v>
      </c>
      <c r="I73">
        <v>1900</v>
      </c>
      <c r="J73" t="s">
        <v>327</v>
      </c>
      <c r="L73" t="s">
        <v>14</v>
      </c>
    </row>
    <row r="74" spans="1:12">
      <c r="A74">
        <v>73</v>
      </c>
      <c r="B74">
        <v>457</v>
      </c>
      <c r="C74">
        <v>2</v>
      </c>
      <c r="D74">
        <v>77</v>
      </c>
      <c r="E74" t="str">
        <f t="shared" si="1"/>
        <v>ABCV-77</v>
      </c>
      <c r="F74" t="s">
        <v>188</v>
      </c>
      <c r="G74" t="s">
        <v>145</v>
      </c>
      <c r="H74" t="s">
        <v>326</v>
      </c>
      <c r="I74">
        <v>1900</v>
      </c>
      <c r="J74" t="s">
        <v>327</v>
      </c>
      <c r="L74" t="s">
        <v>14</v>
      </c>
    </row>
    <row r="75" spans="1:12">
      <c r="A75">
        <v>74</v>
      </c>
      <c r="B75">
        <v>457</v>
      </c>
      <c r="C75">
        <v>2</v>
      </c>
      <c r="D75">
        <v>78</v>
      </c>
      <c r="E75" t="str">
        <f t="shared" si="1"/>
        <v>ABCV-78</v>
      </c>
      <c r="F75" t="s">
        <v>113</v>
      </c>
      <c r="G75" t="s">
        <v>80</v>
      </c>
      <c r="H75" t="s">
        <v>326</v>
      </c>
      <c r="I75">
        <v>1900</v>
      </c>
      <c r="J75" t="s">
        <v>327</v>
      </c>
      <c r="L75" t="s">
        <v>14</v>
      </c>
    </row>
    <row r="76" spans="1:12">
      <c r="A76">
        <v>75</v>
      </c>
      <c r="B76">
        <v>457</v>
      </c>
      <c r="C76">
        <v>2</v>
      </c>
      <c r="D76">
        <v>79</v>
      </c>
      <c r="E76" t="str">
        <f t="shared" si="1"/>
        <v>ABCV-79</v>
      </c>
      <c r="F76" t="s">
        <v>189</v>
      </c>
      <c r="G76" t="s">
        <v>41</v>
      </c>
      <c r="H76" t="s">
        <v>326</v>
      </c>
      <c r="I76">
        <v>1900</v>
      </c>
      <c r="J76" t="s">
        <v>327</v>
      </c>
      <c r="L76" t="s">
        <v>14</v>
      </c>
    </row>
    <row r="77" spans="1:12">
      <c r="A77">
        <v>76</v>
      </c>
      <c r="B77">
        <v>457</v>
      </c>
      <c r="C77">
        <v>2</v>
      </c>
      <c r="D77">
        <v>80</v>
      </c>
      <c r="E77" t="str">
        <f t="shared" si="1"/>
        <v>ABCV-80</v>
      </c>
      <c r="F77" t="s">
        <v>131</v>
      </c>
      <c r="G77" t="s">
        <v>190</v>
      </c>
      <c r="H77" t="s">
        <v>326</v>
      </c>
      <c r="I77">
        <v>1900</v>
      </c>
      <c r="J77" t="s">
        <v>327</v>
      </c>
      <c r="L77" t="s">
        <v>14</v>
      </c>
    </row>
    <row r="78" spans="1:12">
      <c r="A78">
        <v>77</v>
      </c>
      <c r="B78">
        <v>457</v>
      </c>
      <c r="C78">
        <v>2</v>
      </c>
      <c r="D78">
        <v>81</v>
      </c>
      <c r="E78" t="str">
        <f t="shared" si="1"/>
        <v>ABCV-81</v>
      </c>
      <c r="F78" t="s">
        <v>191</v>
      </c>
      <c r="G78" t="s">
        <v>108</v>
      </c>
      <c r="H78" t="s">
        <v>326</v>
      </c>
      <c r="I78">
        <v>1900</v>
      </c>
      <c r="J78" t="s">
        <v>327</v>
      </c>
      <c r="L78" t="s">
        <v>14</v>
      </c>
    </row>
    <row r="79" spans="1:12">
      <c r="A79">
        <v>78</v>
      </c>
      <c r="B79">
        <v>457</v>
      </c>
      <c r="C79">
        <v>2</v>
      </c>
      <c r="D79">
        <v>82</v>
      </c>
      <c r="E79" t="str">
        <f t="shared" si="1"/>
        <v>ABCV-82</v>
      </c>
      <c r="F79" t="s">
        <v>192</v>
      </c>
      <c r="G79" t="s">
        <v>193</v>
      </c>
      <c r="H79" t="s">
        <v>326</v>
      </c>
      <c r="I79">
        <v>1900</v>
      </c>
      <c r="J79" t="s">
        <v>327</v>
      </c>
      <c r="L79" t="s">
        <v>14</v>
      </c>
    </row>
    <row r="80" spans="1:12">
      <c r="A80">
        <v>79</v>
      </c>
      <c r="B80">
        <v>457</v>
      </c>
      <c r="C80">
        <v>2</v>
      </c>
      <c r="D80">
        <v>83</v>
      </c>
      <c r="E80" t="str">
        <f t="shared" si="1"/>
        <v>ABCV-83</v>
      </c>
      <c r="F80" t="s">
        <v>194</v>
      </c>
      <c r="G80" t="s">
        <v>88</v>
      </c>
      <c r="H80" t="s">
        <v>326</v>
      </c>
      <c r="I80">
        <v>1900</v>
      </c>
      <c r="J80" t="s">
        <v>327</v>
      </c>
      <c r="L80" t="s">
        <v>14</v>
      </c>
    </row>
    <row r="81" spans="1:12">
      <c r="A81">
        <v>80</v>
      </c>
      <c r="B81">
        <v>457</v>
      </c>
      <c r="C81">
        <v>2</v>
      </c>
      <c r="D81">
        <v>84</v>
      </c>
      <c r="E81" t="str">
        <f t="shared" si="1"/>
        <v>ABCV-84</v>
      </c>
      <c r="F81" t="s">
        <v>195</v>
      </c>
      <c r="G81" t="s">
        <v>196</v>
      </c>
      <c r="H81" t="s">
        <v>326</v>
      </c>
      <c r="I81">
        <v>1900</v>
      </c>
      <c r="J81" t="s">
        <v>327</v>
      </c>
      <c r="L81" t="s">
        <v>14</v>
      </c>
    </row>
    <row r="82" spans="1:12">
      <c r="A82">
        <v>81</v>
      </c>
      <c r="B82">
        <v>457</v>
      </c>
      <c r="C82">
        <v>2</v>
      </c>
      <c r="D82">
        <v>85</v>
      </c>
      <c r="E82" t="str">
        <f t="shared" si="1"/>
        <v>ABCV-85</v>
      </c>
      <c r="F82" t="s">
        <v>197</v>
      </c>
      <c r="G82" t="s">
        <v>93</v>
      </c>
      <c r="H82" t="s">
        <v>326</v>
      </c>
      <c r="I82">
        <v>1900</v>
      </c>
      <c r="J82" t="s">
        <v>327</v>
      </c>
      <c r="L82" t="s">
        <v>14</v>
      </c>
    </row>
    <row r="83" spans="1:12">
      <c r="A83">
        <v>82</v>
      </c>
      <c r="B83">
        <v>457</v>
      </c>
      <c r="C83">
        <v>2</v>
      </c>
      <c r="D83">
        <v>86</v>
      </c>
      <c r="E83" t="str">
        <f t="shared" si="1"/>
        <v>ABCV-86</v>
      </c>
      <c r="F83" t="s">
        <v>198</v>
      </c>
      <c r="G83" t="s">
        <v>76</v>
      </c>
      <c r="H83" t="s">
        <v>326</v>
      </c>
      <c r="I83">
        <v>1900</v>
      </c>
      <c r="J83" t="s">
        <v>327</v>
      </c>
      <c r="L83" t="s">
        <v>14</v>
      </c>
    </row>
    <row r="84" spans="1:12">
      <c r="A84">
        <v>83</v>
      </c>
      <c r="B84">
        <v>457</v>
      </c>
      <c r="C84">
        <v>2</v>
      </c>
      <c r="D84">
        <v>87</v>
      </c>
      <c r="E84" t="str">
        <f t="shared" si="1"/>
        <v>ABCV-87</v>
      </c>
      <c r="F84" t="s">
        <v>199</v>
      </c>
      <c r="G84" t="s">
        <v>200</v>
      </c>
      <c r="H84" t="s">
        <v>326</v>
      </c>
      <c r="I84">
        <v>1900</v>
      </c>
      <c r="J84" t="s">
        <v>327</v>
      </c>
      <c r="L84" t="s">
        <v>14</v>
      </c>
    </row>
    <row r="85" spans="1:12">
      <c r="A85">
        <v>84</v>
      </c>
      <c r="B85">
        <v>457</v>
      </c>
      <c r="C85">
        <v>2</v>
      </c>
      <c r="D85">
        <v>88</v>
      </c>
      <c r="E85" t="str">
        <f t="shared" si="1"/>
        <v>ABCV-88</v>
      </c>
      <c r="F85" t="s">
        <v>119</v>
      </c>
      <c r="G85" t="s">
        <v>86</v>
      </c>
      <c r="H85" t="s">
        <v>326</v>
      </c>
      <c r="I85">
        <v>1900</v>
      </c>
      <c r="J85" t="s">
        <v>327</v>
      </c>
      <c r="L85" t="s">
        <v>14</v>
      </c>
    </row>
    <row r="86" spans="1:12">
      <c r="A86">
        <v>85</v>
      </c>
      <c r="B86">
        <v>457</v>
      </c>
      <c r="C86">
        <v>2</v>
      </c>
      <c r="D86">
        <v>89</v>
      </c>
      <c r="E86" t="str">
        <f t="shared" si="1"/>
        <v>ABCV-89</v>
      </c>
      <c r="F86" t="s">
        <v>201</v>
      </c>
      <c r="G86" t="s">
        <v>202</v>
      </c>
      <c r="H86" t="s">
        <v>326</v>
      </c>
      <c r="I86">
        <v>1900</v>
      </c>
      <c r="J86" t="s">
        <v>327</v>
      </c>
      <c r="L86" t="s">
        <v>14</v>
      </c>
    </row>
    <row r="87" spans="1:12">
      <c r="A87">
        <v>86</v>
      </c>
      <c r="B87">
        <v>457</v>
      </c>
      <c r="C87">
        <v>2</v>
      </c>
      <c r="D87">
        <v>90</v>
      </c>
      <c r="E87" t="str">
        <f t="shared" si="1"/>
        <v>ABCV-90</v>
      </c>
      <c r="F87" t="s">
        <v>203</v>
      </c>
      <c r="G87" t="s">
        <v>87</v>
      </c>
      <c r="H87" t="s">
        <v>326</v>
      </c>
      <c r="I87">
        <v>1900</v>
      </c>
      <c r="J87" t="s">
        <v>327</v>
      </c>
      <c r="L87" t="s">
        <v>14</v>
      </c>
    </row>
    <row r="88" spans="1:12">
      <c r="A88">
        <v>87</v>
      </c>
      <c r="B88">
        <v>457</v>
      </c>
      <c r="C88">
        <v>2</v>
      </c>
      <c r="D88">
        <v>91</v>
      </c>
      <c r="E88" t="str">
        <f t="shared" si="1"/>
        <v>ABCV-91</v>
      </c>
      <c r="F88" t="s">
        <v>204</v>
      </c>
      <c r="G88" t="s">
        <v>205</v>
      </c>
      <c r="H88" t="s">
        <v>326</v>
      </c>
      <c r="I88">
        <v>1900</v>
      </c>
      <c r="J88" t="s">
        <v>327</v>
      </c>
      <c r="L88" t="s">
        <v>14</v>
      </c>
    </row>
    <row r="89" spans="1:12">
      <c r="A89">
        <v>88</v>
      </c>
      <c r="B89">
        <v>457</v>
      </c>
      <c r="C89">
        <v>2</v>
      </c>
      <c r="D89">
        <v>92</v>
      </c>
      <c r="E89" t="str">
        <f t="shared" si="1"/>
        <v>ABCV-92</v>
      </c>
      <c r="F89" t="s">
        <v>206</v>
      </c>
      <c r="G89" t="s">
        <v>207</v>
      </c>
      <c r="H89" t="s">
        <v>326</v>
      </c>
      <c r="I89">
        <v>1900</v>
      </c>
      <c r="J89" t="s">
        <v>327</v>
      </c>
      <c r="L89" t="s">
        <v>14</v>
      </c>
    </row>
    <row r="90" spans="1:12">
      <c r="A90">
        <v>89</v>
      </c>
      <c r="B90">
        <v>457</v>
      </c>
      <c r="C90">
        <v>2</v>
      </c>
      <c r="D90">
        <v>93</v>
      </c>
      <c r="E90" t="str">
        <f t="shared" si="1"/>
        <v>ABCV-93</v>
      </c>
      <c r="F90" t="s">
        <v>208</v>
      </c>
      <c r="G90" t="s">
        <v>41</v>
      </c>
      <c r="H90" t="s">
        <v>326</v>
      </c>
      <c r="I90">
        <v>1900</v>
      </c>
      <c r="J90" t="s">
        <v>327</v>
      </c>
      <c r="L90" t="s">
        <v>14</v>
      </c>
    </row>
    <row r="91" spans="1:12">
      <c r="A91">
        <v>90</v>
      </c>
      <c r="B91">
        <v>457</v>
      </c>
      <c r="C91">
        <v>2</v>
      </c>
      <c r="D91">
        <v>94</v>
      </c>
      <c r="E91" t="str">
        <f t="shared" si="1"/>
        <v>ABCV-94</v>
      </c>
      <c r="F91" t="s">
        <v>209</v>
      </c>
      <c r="G91" t="s">
        <v>157</v>
      </c>
      <c r="H91" t="s">
        <v>326</v>
      </c>
      <c r="I91">
        <v>1900</v>
      </c>
      <c r="J91" t="s">
        <v>327</v>
      </c>
      <c r="L91" t="s">
        <v>14</v>
      </c>
    </row>
    <row r="92" spans="1:12">
      <c r="A92">
        <v>91</v>
      </c>
      <c r="B92">
        <v>457</v>
      </c>
      <c r="C92">
        <v>2</v>
      </c>
      <c r="D92">
        <v>95</v>
      </c>
      <c r="E92" t="str">
        <f t="shared" si="1"/>
        <v>ABCV-95</v>
      </c>
      <c r="F92" t="s">
        <v>211</v>
      </c>
      <c r="G92" t="s">
        <v>210</v>
      </c>
      <c r="H92" t="s">
        <v>326</v>
      </c>
      <c r="I92">
        <v>1900</v>
      </c>
      <c r="J92" t="s">
        <v>327</v>
      </c>
      <c r="L92" t="s">
        <v>14</v>
      </c>
    </row>
    <row r="93" spans="1:12">
      <c r="A93">
        <v>92</v>
      </c>
      <c r="B93">
        <v>457</v>
      </c>
      <c r="C93">
        <v>2</v>
      </c>
      <c r="D93">
        <v>96</v>
      </c>
      <c r="E93" t="str">
        <f t="shared" si="1"/>
        <v>ABCV-96</v>
      </c>
      <c r="F93" t="s">
        <v>212</v>
      </c>
      <c r="G93" t="s">
        <v>213</v>
      </c>
      <c r="H93" t="s">
        <v>326</v>
      </c>
      <c r="I93">
        <v>1900</v>
      </c>
      <c r="J93" t="s">
        <v>327</v>
      </c>
      <c r="L93" t="s">
        <v>14</v>
      </c>
    </row>
    <row r="94" spans="1:12">
      <c r="A94">
        <v>93</v>
      </c>
      <c r="B94">
        <v>457</v>
      </c>
      <c r="C94">
        <v>2</v>
      </c>
      <c r="D94">
        <v>97</v>
      </c>
      <c r="E94" t="str">
        <f t="shared" si="1"/>
        <v>ABCV-97</v>
      </c>
      <c r="F94" t="s">
        <v>214</v>
      </c>
      <c r="G94" t="s">
        <v>145</v>
      </c>
      <c r="H94" t="s">
        <v>326</v>
      </c>
      <c r="I94">
        <v>1900</v>
      </c>
      <c r="J94" t="s">
        <v>327</v>
      </c>
      <c r="L94" t="s">
        <v>14</v>
      </c>
    </row>
    <row r="95" spans="1:12">
      <c r="A95">
        <v>94</v>
      </c>
      <c r="B95">
        <v>457</v>
      </c>
      <c r="C95">
        <v>2</v>
      </c>
      <c r="D95">
        <v>98</v>
      </c>
      <c r="E95" t="str">
        <f t="shared" si="1"/>
        <v>ABCV-98</v>
      </c>
      <c r="F95" t="s">
        <v>215</v>
      </c>
      <c r="G95" t="s">
        <v>216</v>
      </c>
      <c r="H95" t="s">
        <v>326</v>
      </c>
      <c r="I95">
        <v>1900</v>
      </c>
      <c r="J95" t="s">
        <v>327</v>
      </c>
      <c r="L95" t="s">
        <v>14</v>
      </c>
    </row>
    <row r="96" spans="1:12">
      <c r="A96">
        <v>95</v>
      </c>
      <c r="B96">
        <v>457</v>
      </c>
      <c r="C96">
        <v>2</v>
      </c>
      <c r="D96">
        <v>99</v>
      </c>
      <c r="E96" t="str">
        <f t="shared" si="1"/>
        <v>ABCV-99</v>
      </c>
      <c r="F96" t="s">
        <v>263</v>
      </c>
      <c r="G96" t="s">
        <v>264</v>
      </c>
      <c r="H96" t="s">
        <v>326</v>
      </c>
      <c r="I96">
        <v>1900</v>
      </c>
      <c r="J96" t="s">
        <v>327</v>
      </c>
      <c r="L96" t="s">
        <v>9</v>
      </c>
    </row>
    <row r="97" spans="1:12">
      <c r="A97">
        <v>96</v>
      </c>
      <c r="B97">
        <v>457</v>
      </c>
      <c r="C97">
        <v>2</v>
      </c>
      <c r="D97">
        <v>100</v>
      </c>
      <c r="E97" t="str">
        <f t="shared" si="1"/>
        <v>ABCV-100</v>
      </c>
      <c r="F97" t="s">
        <v>262</v>
      </c>
      <c r="G97" t="s">
        <v>41</v>
      </c>
      <c r="H97" t="s">
        <v>326</v>
      </c>
      <c r="I97">
        <v>1900</v>
      </c>
      <c r="J97" t="s">
        <v>327</v>
      </c>
      <c r="L97" t="s">
        <v>9</v>
      </c>
    </row>
    <row r="98" spans="1:12">
      <c r="A98">
        <v>97</v>
      </c>
      <c r="B98">
        <v>457</v>
      </c>
      <c r="C98">
        <v>2</v>
      </c>
      <c r="D98">
        <v>101</v>
      </c>
      <c r="E98" t="str">
        <f t="shared" si="1"/>
        <v>ABCV-101</v>
      </c>
      <c r="F98" t="s">
        <v>265</v>
      </c>
      <c r="G98" t="s">
        <v>52</v>
      </c>
      <c r="H98" t="s">
        <v>326</v>
      </c>
      <c r="I98">
        <v>1900</v>
      </c>
      <c r="J98" t="s">
        <v>327</v>
      </c>
      <c r="L98" t="s">
        <v>9</v>
      </c>
    </row>
    <row r="99" spans="1:12">
      <c r="A99">
        <v>98</v>
      </c>
      <c r="B99">
        <v>457</v>
      </c>
      <c r="C99">
        <v>2</v>
      </c>
      <c r="D99">
        <v>103</v>
      </c>
      <c r="E99" t="str">
        <f t="shared" si="1"/>
        <v>ABCV-103</v>
      </c>
      <c r="F99" t="s">
        <v>241</v>
      </c>
      <c r="G99" t="s">
        <v>93</v>
      </c>
      <c r="H99" t="s">
        <v>326</v>
      </c>
      <c r="I99">
        <v>1900</v>
      </c>
      <c r="J99" t="s">
        <v>327</v>
      </c>
      <c r="L99" t="s">
        <v>9</v>
      </c>
    </row>
    <row r="100" spans="1:12">
      <c r="A100">
        <v>99</v>
      </c>
      <c r="B100">
        <v>457</v>
      </c>
      <c r="C100">
        <v>2</v>
      </c>
      <c r="D100">
        <v>104</v>
      </c>
      <c r="E100" t="str">
        <f t="shared" si="1"/>
        <v>ABCV-104</v>
      </c>
      <c r="F100" t="s">
        <v>266</v>
      </c>
      <c r="G100" t="s">
        <v>76</v>
      </c>
      <c r="H100" t="s">
        <v>326</v>
      </c>
      <c r="I100">
        <v>1900</v>
      </c>
      <c r="J100" t="s">
        <v>327</v>
      </c>
      <c r="L100" t="s">
        <v>9</v>
      </c>
    </row>
    <row r="101" spans="1:12">
      <c r="A101">
        <v>100</v>
      </c>
      <c r="B101">
        <v>457</v>
      </c>
      <c r="C101">
        <v>3</v>
      </c>
      <c r="D101">
        <v>105</v>
      </c>
      <c r="E101" t="str">
        <f t="shared" si="1"/>
        <v>ABCV-105</v>
      </c>
      <c r="F101" t="s">
        <v>62</v>
      </c>
      <c r="G101" t="s">
        <v>63</v>
      </c>
      <c r="H101" t="s">
        <v>324</v>
      </c>
      <c r="I101">
        <v>1900</v>
      </c>
      <c r="J101" t="s">
        <v>328</v>
      </c>
      <c r="L101" t="s">
        <v>10</v>
      </c>
    </row>
    <row r="102" spans="1:12">
      <c r="A102">
        <v>101</v>
      </c>
      <c r="B102">
        <v>457</v>
      </c>
      <c r="C102">
        <v>3</v>
      </c>
      <c r="D102">
        <v>106</v>
      </c>
      <c r="E102" t="str">
        <f t="shared" si="1"/>
        <v>ABCV-106</v>
      </c>
      <c r="F102" t="s">
        <v>322</v>
      </c>
      <c r="G102" t="s">
        <v>55</v>
      </c>
      <c r="H102" t="s">
        <v>324</v>
      </c>
      <c r="I102">
        <v>1900</v>
      </c>
      <c r="J102" t="s">
        <v>328</v>
      </c>
      <c r="L102" t="s">
        <v>10</v>
      </c>
    </row>
    <row r="103" spans="1:12">
      <c r="A103">
        <v>102</v>
      </c>
      <c r="B103">
        <v>457</v>
      </c>
      <c r="C103">
        <v>3</v>
      </c>
      <c r="D103">
        <v>107</v>
      </c>
      <c r="E103" t="str">
        <f t="shared" si="1"/>
        <v>ABCV-107</v>
      </c>
      <c r="F103" t="s">
        <v>64</v>
      </c>
      <c r="G103" t="s">
        <v>65</v>
      </c>
      <c r="H103" t="s">
        <v>324</v>
      </c>
      <c r="I103">
        <v>1900</v>
      </c>
      <c r="J103" t="s">
        <v>328</v>
      </c>
      <c r="L103" t="s">
        <v>10</v>
      </c>
    </row>
    <row r="104" spans="1:12">
      <c r="A104">
        <v>103</v>
      </c>
      <c r="B104">
        <v>457</v>
      </c>
      <c r="C104">
        <v>3</v>
      </c>
      <c r="D104">
        <v>108</v>
      </c>
      <c r="E104" t="str">
        <f t="shared" si="1"/>
        <v>ABCV-108</v>
      </c>
      <c r="F104" t="s">
        <v>54</v>
      </c>
      <c r="G104" t="s">
        <v>55</v>
      </c>
      <c r="H104" t="s">
        <v>324</v>
      </c>
      <c r="I104">
        <v>1900</v>
      </c>
      <c r="J104" t="s">
        <v>328</v>
      </c>
      <c r="L104" t="s">
        <v>10</v>
      </c>
    </row>
    <row r="105" spans="1:12">
      <c r="A105">
        <v>104</v>
      </c>
      <c r="B105">
        <v>457</v>
      </c>
      <c r="C105">
        <v>3</v>
      </c>
      <c r="D105">
        <v>109</v>
      </c>
      <c r="E105" t="str">
        <f t="shared" si="1"/>
        <v>ABCV-109</v>
      </c>
      <c r="F105" t="s">
        <v>66</v>
      </c>
      <c r="G105" t="s">
        <v>67</v>
      </c>
      <c r="H105" t="s">
        <v>324</v>
      </c>
      <c r="I105">
        <v>1900</v>
      </c>
      <c r="J105" t="s">
        <v>328</v>
      </c>
      <c r="L105" t="s">
        <v>10</v>
      </c>
    </row>
    <row r="106" spans="1:12">
      <c r="A106">
        <v>105</v>
      </c>
      <c r="B106">
        <v>457</v>
      </c>
      <c r="C106">
        <v>3</v>
      </c>
      <c r="D106">
        <v>110</v>
      </c>
      <c r="E106" t="str">
        <f t="shared" si="1"/>
        <v>ABCV-110</v>
      </c>
      <c r="F106" t="s">
        <v>175</v>
      </c>
      <c r="G106" t="s">
        <v>176</v>
      </c>
      <c r="H106" t="s">
        <v>324</v>
      </c>
      <c r="I106">
        <v>1900</v>
      </c>
      <c r="J106" t="s">
        <v>328</v>
      </c>
      <c r="L106" t="s">
        <v>10</v>
      </c>
    </row>
    <row r="107" spans="1:12">
      <c r="A107">
        <v>106</v>
      </c>
      <c r="B107">
        <v>457</v>
      </c>
      <c r="C107">
        <v>3</v>
      </c>
      <c r="D107">
        <v>111</v>
      </c>
      <c r="E107" t="str">
        <f t="shared" si="1"/>
        <v>ABCV-111</v>
      </c>
      <c r="F107" t="s">
        <v>237</v>
      </c>
      <c r="G107" t="s">
        <v>95</v>
      </c>
      <c r="H107" t="s">
        <v>324</v>
      </c>
      <c r="I107">
        <v>1900</v>
      </c>
      <c r="J107" t="s">
        <v>328</v>
      </c>
      <c r="L107" t="s">
        <v>17</v>
      </c>
    </row>
    <row r="108" spans="1:12">
      <c r="A108">
        <v>107</v>
      </c>
      <c r="B108">
        <v>457</v>
      </c>
      <c r="C108">
        <v>3</v>
      </c>
      <c r="D108">
        <v>112</v>
      </c>
      <c r="E108" t="str">
        <f t="shared" si="1"/>
        <v>ABCV-112</v>
      </c>
      <c r="F108" t="s">
        <v>238</v>
      </c>
      <c r="G108" t="s">
        <v>239</v>
      </c>
      <c r="H108" t="s">
        <v>324</v>
      </c>
      <c r="I108">
        <v>1900</v>
      </c>
      <c r="J108" t="s">
        <v>328</v>
      </c>
      <c r="L108" t="s">
        <v>17</v>
      </c>
    </row>
    <row r="109" spans="1:12">
      <c r="A109">
        <v>108</v>
      </c>
      <c r="B109">
        <v>457</v>
      </c>
      <c r="C109">
        <v>3</v>
      </c>
      <c r="D109">
        <v>113</v>
      </c>
      <c r="E109" t="str">
        <f t="shared" si="1"/>
        <v>ABCV-113</v>
      </c>
      <c r="F109" t="s">
        <v>297</v>
      </c>
      <c r="G109" t="s">
        <v>298</v>
      </c>
      <c r="H109" t="s">
        <v>324</v>
      </c>
      <c r="I109">
        <v>1900</v>
      </c>
      <c r="J109" t="s">
        <v>328</v>
      </c>
      <c r="L109" t="s">
        <v>16</v>
      </c>
    </row>
    <row r="110" spans="1:12">
      <c r="A110">
        <v>109</v>
      </c>
      <c r="B110">
        <v>457</v>
      </c>
      <c r="C110">
        <v>3</v>
      </c>
      <c r="D110">
        <v>114</v>
      </c>
      <c r="E110" t="str">
        <f t="shared" si="1"/>
        <v>ABCV-114</v>
      </c>
      <c r="F110" t="s">
        <v>299</v>
      </c>
      <c r="G110" t="s">
        <v>71</v>
      </c>
      <c r="H110" t="s">
        <v>324</v>
      </c>
      <c r="I110">
        <v>1900</v>
      </c>
      <c r="J110" t="s">
        <v>328</v>
      </c>
      <c r="L110" t="s">
        <v>16</v>
      </c>
    </row>
    <row r="111" spans="1:12">
      <c r="A111">
        <v>110</v>
      </c>
      <c r="B111">
        <v>457</v>
      </c>
      <c r="C111">
        <v>3</v>
      </c>
      <c r="D111">
        <v>115</v>
      </c>
      <c r="E111" t="str">
        <f t="shared" si="1"/>
        <v>ABCV-115</v>
      </c>
      <c r="F111" t="s">
        <v>292</v>
      </c>
      <c r="G111" t="s">
        <v>63</v>
      </c>
      <c r="H111" t="s">
        <v>324</v>
      </c>
      <c r="I111">
        <v>1900</v>
      </c>
      <c r="J111" t="s">
        <v>328</v>
      </c>
      <c r="L111" t="s">
        <v>16</v>
      </c>
    </row>
    <row r="112" spans="1:12">
      <c r="A112">
        <v>111</v>
      </c>
      <c r="B112">
        <v>457</v>
      </c>
      <c r="C112">
        <v>3</v>
      </c>
      <c r="D112">
        <v>116</v>
      </c>
      <c r="E112" t="str">
        <f t="shared" si="1"/>
        <v>ABCV-116</v>
      </c>
      <c r="F112" t="s">
        <v>315</v>
      </c>
      <c r="G112" t="s">
        <v>63</v>
      </c>
      <c r="H112" t="s">
        <v>324</v>
      </c>
      <c r="I112">
        <v>1900</v>
      </c>
      <c r="J112" t="s">
        <v>328</v>
      </c>
      <c r="L112" t="s">
        <v>18</v>
      </c>
    </row>
    <row r="113" spans="1:12">
      <c r="A113">
        <v>112</v>
      </c>
      <c r="B113">
        <v>457</v>
      </c>
      <c r="C113">
        <v>3</v>
      </c>
      <c r="D113">
        <v>117</v>
      </c>
      <c r="E113" t="str">
        <f t="shared" si="1"/>
        <v>ABCV-117</v>
      </c>
      <c r="F113" t="s">
        <v>304</v>
      </c>
      <c r="G113" t="s">
        <v>95</v>
      </c>
      <c r="H113" t="s">
        <v>324</v>
      </c>
      <c r="I113">
        <v>1900</v>
      </c>
      <c r="J113" t="s">
        <v>328</v>
      </c>
      <c r="L113" t="s">
        <v>18</v>
      </c>
    </row>
    <row r="114" spans="1:12">
      <c r="A114">
        <v>113</v>
      </c>
      <c r="B114">
        <v>457</v>
      </c>
      <c r="C114">
        <v>3</v>
      </c>
      <c r="D114">
        <v>119</v>
      </c>
      <c r="E114" t="str">
        <f t="shared" si="1"/>
        <v>ABCV-119</v>
      </c>
      <c r="F114" t="s">
        <v>226</v>
      </c>
      <c r="G114" t="s">
        <v>63</v>
      </c>
      <c r="H114" t="s">
        <v>324</v>
      </c>
      <c r="I114">
        <v>1900</v>
      </c>
      <c r="J114" t="s">
        <v>328</v>
      </c>
      <c r="L114" t="s">
        <v>15</v>
      </c>
    </row>
    <row r="115" spans="1:12">
      <c r="A115">
        <v>114</v>
      </c>
      <c r="B115">
        <v>457</v>
      </c>
      <c r="C115">
        <v>3</v>
      </c>
      <c r="D115">
        <v>120</v>
      </c>
      <c r="E115" t="str">
        <f t="shared" si="1"/>
        <v>ABCV-120</v>
      </c>
      <c r="F115" t="s">
        <v>227</v>
      </c>
      <c r="G115" t="s">
        <v>100</v>
      </c>
      <c r="H115" t="s">
        <v>324</v>
      </c>
      <c r="I115">
        <v>1900</v>
      </c>
      <c r="J115" t="s">
        <v>328</v>
      </c>
      <c r="L115" t="s">
        <v>15</v>
      </c>
    </row>
    <row r="116" spans="1:12">
      <c r="A116">
        <v>115</v>
      </c>
      <c r="B116">
        <v>457</v>
      </c>
      <c r="C116">
        <v>3</v>
      </c>
      <c r="D116">
        <v>121</v>
      </c>
      <c r="E116" t="str">
        <f t="shared" si="1"/>
        <v>ABCV-121</v>
      </c>
      <c r="F116" t="s">
        <v>260</v>
      </c>
      <c r="G116" t="s">
        <v>85</v>
      </c>
      <c r="H116" t="s">
        <v>324</v>
      </c>
      <c r="I116">
        <v>1900</v>
      </c>
      <c r="J116" t="s">
        <v>328</v>
      </c>
      <c r="L116" t="s">
        <v>13</v>
      </c>
    </row>
    <row r="117" spans="1:12">
      <c r="A117">
        <v>116</v>
      </c>
      <c r="B117">
        <v>457</v>
      </c>
      <c r="C117">
        <v>3</v>
      </c>
      <c r="D117">
        <v>122</v>
      </c>
      <c r="E117" t="str">
        <f t="shared" si="1"/>
        <v>ABCV-122</v>
      </c>
      <c r="F117" t="s">
        <v>261</v>
      </c>
      <c r="G117" t="s">
        <v>63</v>
      </c>
      <c r="H117" t="s">
        <v>324</v>
      </c>
      <c r="I117">
        <v>1900</v>
      </c>
      <c r="J117" t="s">
        <v>328</v>
      </c>
      <c r="L117" t="s">
        <v>13</v>
      </c>
    </row>
    <row r="118" spans="1:12">
      <c r="A118">
        <v>117</v>
      </c>
      <c r="B118">
        <v>457</v>
      </c>
      <c r="C118">
        <v>3</v>
      </c>
      <c r="D118">
        <v>123</v>
      </c>
      <c r="E118" t="str">
        <f t="shared" si="1"/>
        <v>ABCV-123</v>
      </c>
      <c r="F118" t="s">
        <v>121</v>
      </c>
      <c r="G118" t="s">
        <v>73</v>
      </c>
      <c r="H118" t="s">
        <v>324</v>
      </c>
      <c r="I118">
        <v>1900</v>
      </c>
      <c r="J118" t="s">
        <v>328</v>
      </c>
      <c r="L118" t="s">
        <v>14</v>
      </c>
    </row>
    <row r="119" spans="1:12">
      <c r="A119">
        <v>118</v>
      </c>
      <c r="B119">
        <v>457</v>
      </c>
      <c r="C119">
        <v>3</v>
      </c>
      <c r="D119">
        <v>124</v>
      </c>
      <c r="E119" t="str">
        <f t="shared" si="1"/>
        <v>ABCV-124</v>
      </c>
      <c r="F119" t="s">
        <v>128</v>
      </c>
      <c r="G119" t="s">
        <v>55</v>
      </c>
      <c r="H119" t="s">
        <v>324</v>
      </c>
      <c r="I119">
        <v>1900</v>
      </c>
      <c r="J119" t="s">
        <v>328</v>
      </c>
      <c r="L119" t="s">
        <v>14</v>
      </c>
    </row>
    <row r="120" spans="1:12">
      <c r="A120">
        <v>119</v>
      </c>
      <c r="B120">
        <v>457</v>
      </c>
      <c r="C120">
        <v>3</v>
      </c>
      <c r="D120">
        <v>125</v>
      </c>
      <c r="E120" t="str">
        <f t="shared" si="1"/>
        <v>ABCV-125</v>
      </c>
      <c r="F120" t="s">
        <v>150</v>
      </c>
      <c r="G120" t="s">
        <v>136</v>
      </c>
      <c r="H120" t="s">
        <v>324</v>
      </c>
      <c r="I120">
        <v>1900</v>
      </c>
      <c r="J120" t="s">
        <v>328</v>
      </c>
      <c r="L120" t="s">
        <v>14</v>
      </c>
    </row>
    <row r="121" spans="1:12">
      <c r="A121">
        <v>120</v>
      </c>
      <c r="B121">
        <v>457</v>
      </c>
      <c r="C121">
        <v>3</v>
      </c>
      <c r="D121">
        <v>126</v>
      </c>
      <c r="E121" t="str">
        <f t="shared" si="1"/>
        <v>ABCV-126</v>
      </c>
      <c r="F121" t="s">
        <v>183</v>
      </c>
      <c r="G121" t="s">
        <v>184</v>
      </c>
      <c r="H121" t="s">
        <v>324</v>
      </c>
      <c r="I121">
        <v>1900</v>
      </c>
      <c r="J121" t="s">
        <v>328</v>
      </c>
      <c r="L121" t="s">
        <v>14</v>
      </c>
    </row>
    <row r="122" spans="1:12">
      <c r="A122">
        <v>121</v>
      </c>
      <c r="B122">
        <v>457</v>
      </c>
      <c r="C122">
        <v>3</v>
      </c>
      <c r="D122">
        <v>127</v>
      </c>
      <c r="E122" t="str">
        <f t="shared" si="1"/>
        <v>ABCV-127</v>
      </c>
      <c r="F122" t="s">
        <v>185</v>
      </c>
      <c r="G122" t="s">
        <v>83</v>
      </c>
      <c r="H122" t="s">
        <v>324</v>
      </c>
      <c r="I122">
        <v>1900</v>
      </c>
      <c r="J122" t="s">
        <v>328</v>
      </c>
      <c r="L122" t="s">
        <v>14</v>
      </c>
    </row>
    <row r="123" spans="1:12">
      <c r="A123">
        <v>122</v>
      </c>
      <c r="B123">
        <v>457</v>
      </c>
      <c r="C123">
        <v>3</v>
      </c>
      <c r="D123">
        <v>128</v>
      </c>
      <c r="E123" t="str">
        <f t="shared" si="1"/>
        <v>ABCV-128</v>
      </c>
      <c r="F123" t="s">
        <v>137</v>
      </c>
      <c r="G123" t="s">
        <v>138</v>
      </c>
      <c r="H123" t="s">
        <v>324</v>
      </c>
      <c r="I123">
        <v>1900</v>
      </c>
      <c r="J123" t="s">
        <v>328</v>
      </c>
      <c r="L123" t="s">
        <v>14</v>
      </c>
    </row>
    <row r="124" spans="1:12">
      <c r="A124">
        <v>123</v>
      </c>
      <c r="B124">
        <v>457</v>
      </c>
      <c r="C124">
        <v>3</v>
      </c>
      <c r="D124">
        <v>129</v>
      </c>
      <c r="E124" t="str">
        <f t="shared" si="1"/>
        <v>ABCV-129</v>
      </c>
      <c r="F124" t="s">
        <v>122</v>
      </c>
      <c r="G124" t="s">
        <v>55</v>
      </c>
      <c r="H124" t="s">
        <v>324</v>
      </c>
      <c r="I124">
        <v>1900</v>
      </c>
      <c r="J124" t="s">
        <v>328</v>
      </c>
      <c r="L124" t="s">
        <v>14</v>
      </c>
    </row>
    <row r="125" spans="1:12">
      <c r="A125">
        <v>124</v>
      </c>
      <c r="B125">
        <v>457</v>
      </c>
      <c r="C125">
        <v>3</v>
      </c>
      <c r="D125">
        <v>130</v>
      </c>
      <c r="E125" t="str">
        <f t="shared" si="1"/>
        <v>ABCV-130</v>
      </c>
      <c r="F125" t="s">
        <v>120</v>
      </c>
      <c r="G125" t="s">
        <v>186</v>
      </c>
      <c r="H125" t="s">
        <v>324</v>
      </c>
      <c r="I125">
        <v>1900</v>
      </c>
      <c r="J125" t="s">
        <v>328</v>
      </c>
      <c r="L125" t="s">
        <v>14</v>
      </c>
    </row>
    <row r="126" spans="1:12">
      <c r="A126">
        <v>125</v>
      </c>
      <c r="B126">
        <v>457</v>
      </c>
      <c r="C126">
        <v>3</v>
      </c>
      <c r="D126">
        <v>131</v>
      </c>
      <c r="E126" t="str">
        <f t="shared" si="1"/>
        <v>ABCV-131</v>
      </c>
      <c r="F126" t="s">
        <v>124</v>
      </c>
      <c r="G126" t="s">
        <v>125</v>
      </c>
      <c r="H126" t="s">
        <v>324</v>
      </c>
      <c r="I126">
        <v>1900</v>
      </c>
      <c r="J126" t="s">
        <v>328</v>
      </c>
      <c r="L126" t="s">
        <v>14</v>
      </c>
    </row>
    <row r="127" spans="1:12">
      <c r="A127">
        <v>126</v>
      </c>
      <c r="B127">
        <v>457</v>
      </c>
      <c r="C127">
        <v>3</v>
      </c>
      <c r="D127">
        <v>132</v>
      </c>
      <c r="E127" t="str">
        <f t="shared" si="1"/>
        <v>ABCV-132</v>
      </c>
      <c r="F127" t="s">
        <v>139</v>
      </c>
      <c r="G127" t="s">
        <v>72</v>
      </c>
      <c r="H127" t="s">
        <v>324</v>
      </c>
      <c r="I127">
        <v>1900</v>
      </c>
      <c r="J127" t="s">
        <v>328</v>
      </c>
      <c r="L127" t="s">
        <v>14</v>
      </c>
    </row>
    <row r="128" spans="1:12">
      <c r="A128">
        <v>127</v>
      </c>
      <c r="B128">
        <v>457</v>
      </c>
      <c r="C128">
        <v>3</v>
      </c>
      <c r="D128">
        <v>133</v>
      </c>
      <c r="E128" t="str">
        <f t="shared" si="1"/>
        <v>ABCV-133</v>
      </c>
      <c r="F128" t="s">
        <v>187</v>
      </c>
      <c r="G128" t="s">
        <v>53</v>
      </c>
      <c r="H128" t="s">
        <v>324</v>
      </c>
      <c r="I128">
        <v>1900</v>
      </c>
      <c r="J128" t="s">
        <v>328</v>
      </c>
      <c r="L128" t="s">
        <v>14</v>
      </c>
    </row>
    <row r="129" spans="1:12">
      <c r="A129">
        <v>128</v>
      </c>
      <c r="B129">
        <v>457</v>
      </c>
      <c r="C129">
        <v>3</v>
      </c>
      <c r="D129">
        <v>134</v>
      </c>
      <c r="E129" t="str">
        <f t="shared" si="1"/>
        <v>ABCV-134</v>
      </c>
      <c r="F129" t="s">
        <v>123</v>
      </c>
      <c r="G129" t="s">
        <v>71</v>
      </c>
      <c r="H129" t="s">
        <v>324</v>
      </c>
      <c r="I129">
        <v>1900</v>
      </c>
      <c r="J129" t="s">
        <v>328</v>
      </c>
      <c r="L129" t="s">
        <v>14</v>
      </c>
    </row>
    <row r="130" spans="1:12">
      <c r="A130">
        <v>129</v>
      </c>
      <c r="B130">
        <v>457</v>
      </c>
      <c r="C130">
        <v>3</v>
      </c>
      <c r="D130">
        <v>135</v>
      </c>
      <c r="E130" t="str">
        <f t="shared" si="1"/>
        <v>ABCV-135</v>
      </c>
      <c r="F130" t="s">
        <v>140</v>
      </c>
      <c r="G130" t="s">
        <v>101</v>
      </c>
      <c r="H130" t="s">
        <v>324</v>
      </c>
      <c r="I130">
        <v>1900</v>
      </c>
      <c r="J130" t="s">
        <v>328</v>
      </c>
      <c r="L130" t="s">
        <v>14</v>
      </c>
    </row>
    <row r="131" spans="1:12">
      <c r="A131">
        <v>130</v>
      </c>
      <c r="B131">
        <v>457</v>
      </c>
      <c r="C131">
        <v>3</v>
      </c>
      <c r="D131">
        <v>136</v>
      </c>
      <c r="E131" t="str">
        <f t="shared" ref="E131:E194" si="2">_xlfn.CONCAT("ABCV-",D131)</f>
        <v>ABCV-136</v>
      </c>
      <c r="F131" t="s">
        <v>68</v>
      </c>
      <c r="G131" t="s">
        <v>85</v>
      </c>
      <c r="H131" t="s">
        <v>324</v>
      </c>
      <c r="I131">
        <v>1900</v>
      </c>
      <c r="J131" t="s">
        <v>328</v>
      </c>
      <c r="L131" t="s">
        <v>14</v>
      </c>
    </row>
    <row r="132" spans="1:12">
      <c r="A132">
        <v>131</v>
      </c>
      <c r="B132">
        <v>457</v>
      </c>
      <c r="C132">
        <v>3</v>
      </c>
      <c r="D132">
        <v>138</v>
      </c>
      <c r="E132" t="str">
        <f t="shared" si="2"/>
        <v>ABCV-138</v>
      </c>
      <c r="F132" t="s">
        <v>276</v>
      </c>
      <c r="G132" t="s">
        <v>85</v>
      </c>
      <c r="H132" t="s">
        <v>324</v>
      </c>
      <c r="I132">
        <v>1900</v>
      </c>
      <c r="J132" t="s">
        <v>328</v>
      </c>
      <c r="L132" t="s">
        <v>9</v>
      </c>
    </row>
    <row r="133" spans="1:12">
      <c r="A133">
        <v>132</v>
      </c>
      <c r="B133">
        <v>457</v>
      </c>
      <c r="C133">
        <v>3</v>
      </c>
      <c r="D133">
        <v>139</v>
      </c>
      <c r="E133" t="str">
        <f t="shared" si="2"/>
        <v>ABCV-139</v>
      </c>
      <c r="F133" t="s">
        <v>277</v>
      </c>
      <c r="G133" t="s">
        <v>278</v>
      </c>
      <c r="H133" t="s">
        <v>324</v>
      </c>
      <c r="I133">
        <v>1900</v>
      </c>
      <c r="J133" t="s">
        <v>328</v>
      </c>
      <c r="L133" t="s">
        <v>9</v>
      </c>
    </row>
    <row r="134" spans="1:12">
      <c r="A134">
        <v>133</v>
      </c>
      <c r="B134">
        <v>457</v>
      </c>
      <c r="C134">
        <v>3</v>
      </c>
      <c r="D134">
        <v>140</v>
      </c>
      <c r="E134" t="str">
        <f t="shared" si="2"/>
        <v>ABCV-140</v>
      </c>
      <c r="F134" t="s">
        <v>279</v>
      </c>
      <c r="G134" t="s">
        <v>280</v>
      </c>
      <c r="H134" t="s">
        <v>324</v>
      </c>
      <c r="I134">
        <v>1900</v>
      </c>
      <c r="J134" t="s">
        <v>328</v>
      </c>
      <c r="L134" t="s">
        <v>9</v>
      </c>
    </row>
    <row r="135" spans="1:12">
      <c r="A135">
        <v>134</v>
      </c>
      <c r="B135">
        <v>457</v>
      </c>
      <c r="C135">
        <v>3</v>
      </c>
      <c r="D135">
        <v>141</v>
      </c>
      <c r="E135" t="str">
        <f t="shared" si="2"/>
        <v>ABCV-141</v>
      </c>
      <c r="F135" t="s">
        <v>281</v>
      </c>
      <c r="G135" t="s">
        <v>282</v>
      </c>
      <c r="H135" t="s">
        <v>324</v>
      </c>
      <c r="I135">
        <v>1900</v>
      </c>
      <c r="J135" t="s">
        <v>328</v>
      </c>
      <c r="L135" t="s">
        <v>9</v>
      </c>
    </row>
    <row r="136" spans="1:12">
      <c r="A136">
        <v>135</v>
      </c>
      <c r="B136">
        <v>457</v>
      </c>
      <c r="C136">
        <v>3</v>
      </c>
      <c r="D136">
        <v>142</v>
      </c>
      <c r="E136" t="str">
        <f t="shared" si="2"/>
        <v>ABCV-142</v>
      </c>
      <c r="F136" t="s">
        <v>283</v>
      </c>
      <c r="G136" t="s">
        <v>73</v>
      </c>
      <c r="H136" t="s">
        <v>324</v>
      </c>
      <c r="I136">
        <v>1900</v>
      </c>
      <c r="J136" t="s">
        <v>328</v>
      </c>
      <c r="L136" t="s">
        <v>9</v>
      </c>
    </row>
    <row r="137" spans="1:12">
      <c r="A137">
        <v>136</v>
      </c>
      <c r="B137">
        <v>457</v>
      </c>
      <c r="C137">
        <v>3</v>
      </c>
      <c r="D137">
        <v>143</v>
      </c>
      <c r="E137" t="str">
        <f t="shared" si="2"/>
        <v>ABCV-143</v>
      </c>
      <c r="F137" t="s">
        <v>284</v>
      </c>
      <c r="G137" t="s">
        <v>101</v>
      </c>
      <c r="H137" t="s">
        <v>324</v>
      </c>
      <c r="I137">
        <v>1900</v>
      </c>
      <c r="J137" t="s">
        <v>328</v>
      </c>
      <c r="L137" t="s">
        <v>9</v>
      </c>
    </row>
    <row r="138" spans="1:12">
      <c r="A138">
        <v>137</v>
      </c>
      <c r="B138">
        <v>457</v>
      </c>
      <c r="C138">
        <v>4</v>
      </c>
      <c r="D138">
        <v>144</v>
      </c>
      <c r="E138" t="str">
        <f t="shared" si="2"/>
        <v>ABCV-144</v>
      </c>
      <c r="F138" t="s">
        <v>42</v>
      </c>
      <c r="G138" t="s">
        <v>43</v>
      </c>
      <c r="H138" t="s">
        <v>326</v>
      </c>
      <c r="I138">
        <v>1900</v>
      </c>
      <c r="J138" t="s">
        <v>329</v>
      </c>
      <c r="L138" t="s">
        <v>10</v>
      </c>
    </row>
    <row r="139" spans="1:12">
      <c r="A139">
        <v>138</v>
      </c>
      <c r="B139">
        <v>457</v>
      </c>
      <c r="C139">
        <v>4</v>
      </c>
      <c r="D139">
        <v>145</v>
      </c>
      <c r="E139" t="str">
        <f t="shared" si="2"/>
        <v>ABCV-145</v>
      </c>
      <c r="F139" t="s">
        <v>44</v>
      </c>
      <c r="G139" t="s">
        <v>45</v>
      </c>
      <c r="H139" t="s">
        <v>326</v>
      </c>
      <c r="I139">
        <v>1900</v>
      </c>
      <c r="J139" t="s">
        <v>329</v>
      </c>
      <c r="L139" t="s">
        <v>10</v>
      </c>
    </row>
    <row r="140" spans="1:12">
      <c r="A140">
        <v>139</v>
      </c>
      <c r="B140">
        <v>457</v>
      </c>
      <c r="C140">
        <v>4</v>
      </c>
      <c r="D140">
        <v>146</v>
      </c>
      <c r="E140" t="str">
        <f t="shared" si="2"/>
        <v>ABCV-146</v>
      </c>
      <c r="F140" t="s">
        <v>59</v>
      </c>
      <c r="G140" t="s">
        <v>47</v>
      </c>
      <c r="H140" t="s">
        <v>326</v>
      </c>
      <c r="I140">
        <v>1900</v>
      </c>
      <c r="J140" t="s">
        <v>329</v>
      </c>
      <c r="L140" t="s">
        <v>10</v>
      </c>
    </row>
    <row r="141" spans="1:12">
      <c r="A141">
        <v>140</v>
      </c>
      <c r="B141">
        <v>457</v>
      </c>
      <c r="C141">
        <v>4</v>
      </c>
      <c r="D141">
        <v>147</v>
      </c>
      <c r="E141" t="str">
        <f t="shared" si="2"/>
        <v>ABCV-147</v>
      </c>
      <c r="F141" t="s">
        <v>56</v>
      </c>
      <c r="G141" t="s">
        <v>57</v>
      </c>
      <c r="H141" t="s">
        <v>326</v>
      </c>
      <c r="I141">
        <v>1900</v>
      </c>
      <c r="J141" t="s">
        <v>329</v>
      </c>
      <c r="L141" t="s">
        <v>10</v>
      </c>
    </row>
    <row r="142" spans="1:12">
      <c r="A142">
        <v>141</v>
      </c>
      <c r="B142">
        <v>457</v>
      </c>
      <c r="C142">
        <v>4</v>
      </c>
      <c r="D142">
        <v>148</v>
      </c>
      <c r="E142" t="str">
        <f t="shared" si="2"/>
        <v>ABCV-148</v>
      </c>
      <c r="F142" t="s">
        <v>174</v>
      </c>
      <c r="G142" t="s">
        <v>52</v>
      </c>
      <c r="H142" t="s">
        <v>326</v>
      </c>
      <c r="I142">
        <v>1900</v>
      </c>
      <c r="J142" t="s">
        <v>329</v>
      </c>
      <c r="L142" t="s">
        <v>10</v>
      </c>
    </row>
    <row r="143" spans="1:12">
      <c r="A143">
        <v>142</v>
      </c>
      <c r="B143">
        <v>457</v>
      </c>
      <c r="C143">
        <v>4</v>
      </c>
      <c r="D143">
        <v>149</v>
      </c>
      <c r="E143" t="str">
        <f t="shared" si="2"/>
        <v>ABCV-149</v>
      </c>
      <c r="F143" t="s">
        <v>51</v>
      </c>
      <c r="G143" t="s">
        <v>52</v>
      </c>
      <c r="H143" t="s">
        <v>326</v>
      </c>
      <c r="I143">
        <v>1900</v>
      </c>
      <c r="J143" t="s">
        <v>329</v>
      </c>
      <c r="L143" t="s">
        <v>10</v>
      </c>
    </row>
    <row r="144" spans="1:12">
      <c r="A144">
        <v>143</v>
      </c>
      <c r="B144">
        <v>457</v>
      </c>
      <c r="C144">
        <v>4</v>
      </c>
      <c r="D144">
        <v>150</v>
      </c>
      <c r="E144" t="str">
        <f t="shared" si="2"/>
        <v>ABCV-150</v>
      </c>
      <c r="F144" t="s">
        <v>321</v>
      </c>
      <c r="G144" t="s">
        <v>70</v>
      </c>
      <c r="H144" t="s">
        <v>326</v>
      </c>
      <c r="I144">
        <v>1900</v>
      </c>
      <c r="J144" t="s">
        <v>329</v>
      </c>
      <c r="L144" t="s">
        <v>10</v>
      </c>
    </row>
    <row r="145" spans="1:12">
      <c r="A145">
        <v>144</v>
      </c>
      <c r="B145">
        <v>457</v>
      </c>
      <c r="C145">
        <v>4</v>
      </c>
      <c r="D145">
        <v>151</v>
      </c>
      <c r="E145" t="str">
        <f t="shared" si="2"/>
        <v>ABCV-151</v>
      </c>
      <c r="F145" t="s">
        <v>98</v>
      </c>
      <c r="G145" t="s">
        <v>41</v>
      </c>
      <c r="H145" t="s">
        <v>326</v>
      </c>
      <c r="I145">
        <v>1900</v>
      </c>
      <c r="J145" t="s">
        <v>329</v>
      </c>
      <c r="L145" t="s">
        <v>17</v>
      </c>
    </row>
    <row r="146" spans="1:12">
      <c r="A146">
        <v>145</v>
      </c>
      <c r="B146">
        <v>457</v>
      </c>
      <c r="C146">
        <v>4</v>
      </c>
      <c r="D146">
        <v>152</v>
      </c>
      <c r="E146" t="str">
        <f t="shared" si="2"/>
        <v>ABCV-152</v>
      </c>
      <c r="F146" t="s">
        <v>59</v>
      </c>
      <c r="G146" t="s">
        <v>45</v>
      </c>
      <c r="H146" t="s">
        <v>326</v>
      </c>
      <c r="I146">
        <v>1900</v>
      </c>
      <c r="J146" t="s">
        <v>329</v>
      </c>
      <c r="L146" t="s">
        <v>17</v>
      </c>
    </row>
    <row r="147" spans="1:12">
      <c r="A147">
        <v>146</v>
      </c>
      <c r="B147">
        <v>457</v>
      </c>
      <c r="C147">
        <v>4</v>
      </c>
      <c r="D147">
        <v>153</v>
      </c>
      <c r="E147" t="str">
        <f t="shared" si="2"/>
        <v>ABCV-153</v>
      </c>
      <c r="F147" t="s">
        <v>79</v>
      </c>
      <c r="G147" t="s">
        <v>70</v>
      </c>
      <c r="H147" t="s">
        <v>326</v>
      </c>
      <c r="I147">
        <v>1900</v>
      </c>
      <c r="J147" t="s">
        <v>329</v>
      </c>
      <c r="L147" t="s">
        <v>17</v>
      </c>
    </row>
    <row r="148" spans="1:12">
      <c r="A148">
        <v>147</v>
      </c>
      <c r="B148">
        <v>457</v>
      </c>
      <c r="C148">
        <v>4</v>
      </c>
      <c r="D148">
        <v>154</v>
      </c>
      <c r="E148" t="str">
        <f t="shared" si="2"/>
        <v>ABCV-154</v>
      </c>
      <c r="F148" t="s">
        <v>78</v>
      </c>
      <c r="G148" t="s">
        <v>41</v>
      </c>
      <c r="H148" t="s">
        <v>326</v>
      </c>
      <c r="I148">
        <v>1900</v>
      </c>
      <c r="J148" t="s">
        <v>329</v>
      </c>
      <c r="L148" t="s">
        <v>17</v>
      </c>
    </row>
    <row r="149" spans="1:12">
      <c r="A149">
        <v>148</v>
      </c>
      <c r="B149">
        <v>457</v>
      </c>
      <c r="C149">
        <v>4</v>
      </c>
      <c r="D149">
        <v>155</v>
      </c>
      <c r="E149" t="str">
        <f t="shared" si="2"/>
        <v>ABCV-155</v>
      </c>
      <c r="F149" t="s">
        <v>295</v>
      </c>
      <c r="G149" t="s">
        <v>70</v>
      </c>
      <c r="H149" t="s">
        <v>326</v>
      </c>
      <c r="I149">
        <v>1900</v>
      </c>
      <c r="J149" t="s">
        <v>329</v>
      </c>
      <c r="L149" t="s">
        <v>16</v>
      </c>
    </row>
    <row r="150" spans="1:12">
      <c r="A150">
        <v>149</v>
      </c>
      <c r="B150">
        <v>457</v>
      </c>
      <c r="C150">
        <v>4</v>
      </c>
      <c r="D150">
        <v>156</v>
      </c>
      <c r="E150" t="str">
        <f t="shared" si="2"/>
        <v>ABCV-156</v>
      </c>
      <c r="F150" t="s">
        <v>296</v>
      </c>
      <c r="G150" t="s">
        <v>50</v>
      </c>
      <c r="H150" t="s">
        <v>326</v>
      </c>
      <c r="I150">
        <v>1900</v>
      </c>
      <c r="J150" t="s">
        <v>329</v>
      </c>
      <c r="L150" t="s">
        <v>16</v>
      </c>
    </row>
    <row r="151" spans="1:12">
      <c r="A151">
        <v>150</v>
      </c>
      <c r="B151">
        <v>457</v>
      </c>
      <c r="C151">
        <v>4</v>
      </c>
      <c r="D151">
        <v>157</v>
      </c>
      <c r="E151" t="str">
        <f t="shared" si="2"/>
        <v>ABCV-157</v>
      </c>
      <c r="F151" t="s">
        <v>310</v>
      </c>
      <c r="G151" t="s">
        <v>49</v>
      </c>
      <c r="H151" t="s">
        <v>326</v>
      </c>
      <c r="I151">
        <v>1900</v>
      </c>
      <c r="J151" t="s">
        <v>329</v>
      </c>
      <c r="L151" t="s">
        <v>18</v>
      </c>
    </row>
    <row r="152" spans="1:12">
      <c r="A152">
        <v>151</v>
      </c>
      <c r="B152">
        <v>457</v>
      </c>
      <c r="C152">
        <v>4</v>
      </c>
      <c r="D152">
        <v>158</v>
      </c>
      <c r="E152" t="str">
        <f t="shared" si="2"/>
        <v>ABCV-158</v>
      </c>
      <c r="F152" t="s">
        <v>92</v>
      </c>
      <c r="G152" t="s">
        <v>41</v>
      </c>
      <c r="H152" t="s">
        <v>326</v>
      </c>
      <c r="I152">
        <v>1900</v>
      </c>
      <c r="J152" t="s">
        <v>329</v>
      </c>
      <c r="L152" t="s">
        <v>18</v>
      </c>
    </row>
    <row r="153" spans="1:12">
      <c r="A153">
        <v>152</v>
      </c>
      <c r="B153">
        <v>457</v>
      </c>
      <c r="C153">
        <v>4</v>
      </c>
      <c r="D153">
        <v>159</v>
      </c>
      <c r="E153" t="str">
        <f t="shared" si="2"/>
        <v>ABCV-159</v>
      </c>
      <c r="F153" t="s">
        <v>92</v>
      </c>
      <c r="G153" t="s">
        <v>93</v>
      </c>
      <c r="H153" t="s">
        <v>326</v>
      </c>
      <c r="I153">
        <v>1900</v>
      </c>
      <c r="J153" t="s">
        <v>329</v>
      </c>
      <c r="L153" t="s">
        <v>18</v>
      </c>
    </row>
    <row r="154" spans="1:12">
      <c r="A154">
        <v>153</v>
      </c>
      <c r="B154">
        <v>457</v>
      </c>
      <c r="C154">
        <v>4</v>
      </c>
      <c r="D154">
        <v>160</v>
      </c>
      <c r="E154" t="str">
        <f t="shared" si="2"/>
        <v>ABCV-160</v>
      </c>
      <c r="F154" t="s">
        <v>312</v>
      </c>
      <c r="G154" t="s">
        <v>47</v>
      </c>
      <c r="H154" t="s">
        <v>326</v>
      </c>
      <c r="I154">
        <v>1900</v>
      </c>
      <c r="J154" t="s">
        <v>329</v>
      </c>
      <c r="L154" t="s">
        <v>18</v>
      </c>
    </row>
    <row r="155" spans="1:12">
      <c r="A155">
        <v>154</v>
      </c>
      <c r="B155">
        <v>457</v>
      </c>
      <c r="C155">
        <v>4</v>
      </c>
      <c r="D155">
        <v>161</v>
      </c>
      <c r="E155" t="str">
        <f t="shared" si="2"/>
        <v>ABCV-161</v>
      </c>
      <c r="F155" t="s">
        <v>311</v>
      </c>
      <c r="G155" t="s">
        <v>47</v>
      </c>
      <c r="H155" t="s">
        <v>326</v>
      </c>
      <c r="I155">
        <v>1900</v>
      </c>
      <c r="J155" t="s">
        <v>329</v>
      </c>
      <c r="L155" t="s">
        <v>18</v>
      </c>
    </row>
    <row r="156" spans="1:12">
      <c r="A156">
        <v>155</v>
      </c>
      <c r="B156">
        <v>457</v>
      </c>
      <c r="C156">
        <v>4</v>
      </c>
      <c r="D156">
        <v>162</v>
      </c>
      <c r="E156" t="str">
        <f t="shared" si="2"/>
        <v>ABCV-162</v>
      </c>
      <c r="F156" t="s">
        <v>313</v>
      </c>
      <c r="G156" t="s">
        <v>45</v>
      </c>
      <c r="H156" t="s">
        <v>326</v>
      </c>
      <c r="I156">
        <v>1900</v>
      </c>
      <c r="J156" t="s">
        <v>329</v>
      </c>
      <c r="L156" t="s">
        <v>18</v>
      </c>
    </row>
    <row r="157" spans="1:12">
      <c r="A157">
        <v>156</v>
      </c>
      <c r="B157">
        <v>457</v>
      </c>
      <c r="C157">
        <v>4</v>
      </c>
      <c r="D157">
        <v>163</v>
      </c>
      <c r="E157" t="str">
        <f t="shared" si="2"/>
        <v>ABCV-163</v>
      </c>
      <c r="F157" t="s">
        <v>314</v>
      </c>
      <c r="G157" t="s">
        <v>45</v>
      </c>
      <c r="H157" t="s">
        <v>326</v>
      </c>
      <c r="I157">
        <v>1900</v>
      </c>
      <c r="J157" t="s">
        <v>329</v>
      </c>
      <c r="L157" t="s">
        <v>18</v>
      </c>
    </row>
    <row r="158" spans="1:12">
      <c r="A158">
        <v>157</v>
      </c>
      <c r="B158">
        <v>457</v>
      </c>
      <c r="C158">
        <v>4</v>
      </c>
      <c r="D158">
        <v>164</v>
      </c>
      <c r="E158" t="str">
        <f t="shared" si="2"/>
        <v>ABCV-164</v>
      </c>
      <c r="F158" t="s">
        <v>148</v>
      </c>
      <c r="G158" t="s">
        <v>80</v>
      </c>
      <c r="H158" t="s">
        <v>326</v>
      </c>
      <c r="I158">
        <v>1900</v>
      </c>
      <c r="J158" t="s">
        <v>329</v>
      </c>
      <c r="L158" t="s">
        <v>142</v>
      </c>
    </row>
    <row r="159" spans="1:12">
      <c r="A159">
        <v>158</v>
      </c>
      <c r="B159">
        <v>457</v>
      </c>
      <c r="C159">
        <v>4</v>
      </c>
      <c r="D159">
        <v>165</v>
      </c>
      <c r="E159" t="str">
        <f t="shared" si="2"/>
        <v>ABCV-165</v>
      </c>
      <c r="F159" t="s">
        <v>147</v>
      </c>
      <c r="G159" t="s">
        <v>69</v>
      </c>
      <c r="H159" t="s">
        <v>326</v>
      </c>
      <c r="I159">
        <v>1900</v>
      </c>
      <c r="J159" t="s">
        <v>329</v>
      </c>
      <c r="L159" t="s">
        <v>142</v>
      </c>
    </row>
    <row r="160" spans="1:12">
      <c r="A160">
        <v>159</v>
      </c>
      <c r="B160">
        <v>457</v>
      </c>
      <c r="C160">
        <v>4</v>
      </c>
      <c r="D160">
        <v>166</v>
      </c>
      <c r="E160" t="str">
        <f t="shared" si="2"/>
        <v>ABCV-166</v>
      </c>
      <c r="F160" t="s">
        <v>143</v>
      </c>
      <c r="G160" t="s">
        <v>70</v>
      </c>
      <c r="H160" t="s">
        <v>326</v>
      </c>
      <c r="I160">
        <v>1900</v>
      </c>
      <c r="J160" t="s">
        <v>329</v>
      </c>
      <c r="L160" t="s">
        <v>142</v>
      </c>
    </row>
    <row r="161" spans="1:12">
      <c r="A161">
        <v>160</v>
      </c>
      <c r="B161">
        <v>457</v>
      </c>
      <c r="C161">
        <v>4</v>
      </c>
      <c r="D161">
        <v>167</v>
      </c>
      <c r="E161" t="str">
        <f t="shared" si="2"/>
        <v>ABCV-167</v>
      </c>
      <c r="F161" t="s">
        <v>158</v>
      </c>
      <c r="G161" t="s">
        <v>47</v>
      </c>
      <c r="H161" t="s">
        <v>326</v>
      </c>
      <c r="I161">
        <v>1900</v>
      </c>
      <c r="J161" t="s">
        <v>329</v>
      </c>
      <c r="L161" t="s">
        <v>142</v>
      </c>
    </row>
    <row r="162" spans="1:12">
      <c r="A162">
        <v>161</v>
      </c>
      <c r="B162">
        <v>457</v>
      </c>
      <c r="C162">
        <v>4</v>
      </c>
      <c r="D162">
        <v>170</v>
      </c>
      <c r="E162" t="str">
        <f t="shared" si="2"/>
        <v>ABCV-170</v>
      </c>
      <c r="F162" t="s">
        <v>146</v>
      </c>
      <c r="G162" t="s">
        <v>74</v>
      </c>
      <c r="H162" t="s">
        <v>326</v>
      </c>
      <c r="I162">
        <v>1900</v>
      </c>
      <c r="J162" t="s">
        <v>329</v>
      </c>
      <c r="L162" t="s">
        <v>142</v>
      </c>
    </row>
    <row r="163" spans="1:12">
      <c r="A163">
        <v>162</v>
      </c>
      <c r="B163">
        <v>457</v>
      </c>
      <c r="C163">
        <v>4</v>
      </c>
      <c r="D163">
        <v>171</v>
      </c>
      <c r="E163" t="str">
        <f t="shared" si="2"/>
        <v>ABCV-171</v>
      </c>
      <c r="F163" t="s">
        <v>144</v>
      </c>
      <c r="G163" t="s">
        <v>145</v>
      </c>
      <c r="H163" t="s">
        <v>326</v>
      </c>
      <c r="I163">
        <v>1900</v>
      </c>
      <c r="J163" t="s">
        <v>329</v>
      </c>
      <c r="L163" t="s">
        <v>142</v>
      </c>
    </row>
    <row r="164" spans="1:12">
      <c r="A164">
        <v>163</v>
      </c>
      <c r="B164">
        <v>457</v>
      </c>
      <c r="C164">
        <v>4</v>
      </c>
      <c r="D164">
        <v>172</v>
      </c>
      <c r="E164" t="str">
        <f t="shared" si="2"/>
        <v>ABCV-172</v>
      </c>
      <c r="F164" t="s">
        <v>99</v>
      </c>
      <c r="G164" t="s">
        <v>61</v>
      </c>
      <c r="H164" t="s">
        <v>326</v>
      </c>
      <c r="I164">
        <v>1900</v>
      </c>
      <c r="J164" t="s">
        <v>329</v>
      </c>
      <c r="L164" t="s">
        <v>15</v>
      </c>
    </row>
    <row r="165" spans="1:12">
      <c r="A165">
        <v>164</v>
      </c>
      <c r="B165">
        <v>457</v>
      </c>
      <c r="C165">
        <v>4</v>
      </c>
      <c r="D165">
        <v>173</v>
      </c>
      <c r="E165" t="str">
        <f t="shared" si="2"/>
        <v>ABCV-173</v>
      </c>
      <c r="F165" t="s">
        <v>225</v>
      </c>
      <c r="G165" t="s">
        <v>105</v>
      </c>
      <c r="H165" t="s">
        <v>326</v>
      </c>
      <c r="I165">
        <v>1900</v>
      </c>
      <c r="J165" t="s">
        <v>329</v>
      </c>
      <c r="L165" t="s">
        <v>15</v>
      </c>
    </row>
    <row r="166" spans="1:12">
      <c r="A166">
        <v>165</v>
      </c>
      <c r="B166">
        <v>457</v>
      </c>
      <c r="C166">
        <v>4</v>
      </c>
      <c r="D166">
        <v>174</v>
      </c>
      <c r="E166" t="str">
        <f t="shared" si="2"/>
        <v>ABCV-174</v>
      </c>
      <c r="F166" t="s">
        <v>253</v>
      </c>
      <c r="G166" t="s">
        <v>74</v>
      </c>
      <c r="H166" t="s">
        <v>326</v>
      </c>
      <c r="I166">
        <v>1900</v>
      </c>
      <c r="J166" t="s">
        <v>329</v>
      </c>
      <c r="L166" t="s">
        <v>13</v>
      </c>
    </row>
    <row r="167" spans="1:12">
      <c r="A167">
        <v>166</v>
      </c>
      <c r="B167">
        <v>457</v>
      </c>
      <c r="C167">
        <v>4</v>
      </c>
      <c r="D167">
        <v>175</v>
      </c>
      <c r="E167" t="str">
        <f t="shared" si="2"/>
        <v>ABCV-175</v>
      </c>
      <c r="F167" t="s">
        <v>254</v>
      </c>
      <c r="G167" t="s">
        <v>86</v>
      </c>
      <c r="H167" t="s">
        <v>326</v>
      </c>
      <c r="I167">
        <v>1900</v>
      </c>
      <c r="J167" t="s">
        <v>329</v>
      </c>
      <c r="L167" t="s">
        <v>13</v>
      </c>
    </row>
    <row r="168" spans="1:12">
      <c r="A168">
        <v>167</v>
      </c>
      <c r="B168">
        <v>457</v>
      </c>
      <c r="C168">
        <v>4</v>
      </c>
      <c r="D168">
        <v>176</v>
      </c>
      <c r="E168" t="str">
        <f t="shared" si="2"/>
        <v>ABCV-176</v>
      </c>
      <c r="F168" t="s">
        <v>59</v>
      </c>
      <c r="G168" t="s">
        <v>41</v>
      </c>
      <c r="H168" t="s">
        <v>326</v>
      </c>
      <c r="I168">
        <v>1900</v>
      </c>
      <c r="J168" t="s">
        <v>329</v>
      </c>
      <c r="L168" t="s">
        <v>13</v>
      </c>
    </row>
    <row r="169" spans="1:12">
      <c r="A169">
        <v>168</v>
      </c>
      <c r="B169">
        <v>457</v>
      </c>
      <c r="C169">
        <v>4</v>
      </c>
      <c r="D169">
        <v>177</v>
      </c>
      <c r="E169" t="str">
        <f t="shared" si="2"/>
        <v>ABCV-177</v>
      </c>
      <c r="F169" t="s">
        <v>255</v>
      </c>
      <c r="G169" t="s">
        <v>256</v>
      </c>
      <c r="H169" t="s">
        <v>326</v>
      </c>
      <c r="I169">
        <v>1900</v>
      </c>
      <c r="J169" t="s">
        <v>329</v>
      </c>
      <c r="L169" t="s">
        <v>13</v>
      </c>
    </row>
    <row r="170" spans="1:12">
      <c r="A170">
        <v>169</v>
      </c>
      <c r="B170">
        <v>457</v>
      </c>
      <c r="C170">
        <v>4</v>
      </c>
      <c r="D170">
        <v>178</v>
      </c>
      <c r="E170" t="str">
        <f t="shared" si="2"/>
        <v>ABCV-178</v>
      </c>
      <c r="F170" t="s">
        <v>257</v>
      </c>
      <c r="G170" t="s">
        <v>258</v>
      </c>
      <c r="H170" t="s">
        <v>326</v>
      </c>
      <c r="I170">
        <v>1900</v>
      </c>
      <c r="J170" t="s">
        <v>329</v>
      </c>
      <c r="L170" t="s">
        <v>13</v>
      </c>
    </row>
    <row r="171" spans="1:12">
      <c r="A171">
        <v>170</v>
      </c>
      <c r="B171">
        <v>457</v>
      </c>
      <c r="C171">
        <v>4</v>
      </c>
      <c r="D171">
        <v>179</v>
      </c>
      <c r="E171" t="str">
        <f t="shared" si="2"/>
        <v>ABCV-179</v>
      </c>
      <c r="F171" t="s">
        <v>259</v>
      </c>
      <c r="G171" t="s">
        <v>76</v>
      </c>
      <c r="H171" t="s">
        <v>326</v>
      </c>
      <c r="I171">
        <v>1900</v>
      </c>
      <c r="J171" t="s">
        <v>329</v>
      </c>
      <c r="L171" t="s">
        <v>13</v>
      </c>
    </row>
    <row r="172" spans="1:12">
      <c r="A172">
        <v>171</v>
      </c>
      <c r="B172">
        <v>457</v>
      </c>
      <c r="C172">
        <v>4</v>
      </c>
      <c r="D172">
        <v>180</v>
      </c>
      <c r="E172" t="str">
        <f t="shared" si="2"/>
        <v>ABCV-180</v>
      </c>
      <c r="F172" t="s">
        <v>177</v>
      </c>
      <c r="G172" t="s">
        <v>50</v>
      </c>
      <c r="H172" t="s">
        <v>326</v>
      </c>
      <c r="I172">
        <v>1900</v>
      </c>
      <c r="J172" t="s">
        <v>329</v>
      </c>
      <c r="L172" t="s">
        <v>14</v>
      </c>
    </row>
    <row r="173" spans="1:12">
      <c r="A173">
        <v>172</v>
      </c>
      <c r="B173">
        <v>457</v>
      </c>
      <c r="C173">
        <v>4</v>
      </c>
      <c r="D173">
        <v>181</v>
      </c>
      <c r="E173" t="str">
        <f t="shared" si="2"/>
        <v>ABCV-181</v>
      </c>
      <c r="F173" t="s">
        <v>116</v>
      </c>
      <c r="G173" t="s">
        <v>50</v>
      </c>
      <c r="H173" t="s">
        <v>326</v>
      </c>
      <c r="I173">
        <v>1900</v>
      </c>
      <c r="J173" t="s">
        <v>329</v>
      </c>
      <c r="L173" t="s">
        <v>14</v>
      </c>
    </row>
    <row r="174" spans="1:12">
      <c r="A174">
        <v>173</v>
      </c>
      <c r="B174">
        <v>457</v>
      </c>
      <c r="C174">
        <v>4</v>
      </c>
      <c r="D174">
        <v>182</v>
      </c>
      <c r="E174" t="str">
        <f t="shared" si="2"/>
        <v>ABCV-182</v>
      </c>
      <c r="F174" t="s">
        <v>98</v>
      </c>
      <c r="G174" t="s">
        <v>60</v>
      </c>
      <c r="H174" t="s">
        <v>326</v>
      </c>
      <c r="I174">
        <v>1900</v>
      </c>
      <c r="J174" t="s">
        <v>329</v>
      </c>
      <c r="L174" t="s">
        <v>14</v>
      </c>
    </row>
    <row r="175" spans="1:12">
      <c r="A175">
        <v>174</v>
      </c>
      <c r="B175">
        <v>457</v>
      </c>
      <c r="C175">
        <v>4</v>
      </c>
      <c r="D175">
        <v>183</v>
      </c>
      <c r="E175" t="str">
        <f t="shared" si="2"/>
        <v>ABCV-183</v>
      </c>
      <c r="F175" t="s">
        <v>107</v>
      </c>
      <c r="G175" t="s">
        <v>178</v>
      </c>
      <c r="H175" t="s">
        <v>326</v>
      </c>
      <c r="I175">
        <v>1900</v>
      </c>
      <c r="J175" t="s">
        <v>329</v>
      </c>
      <c r="L175" t="s">
        <v>14</v>
      </c>
    </row>
    <row r="176" spans="1:12">
      <c r="A176">
        <v>175</v>
      </c>
      <c r="B176">
        <v>457</v>
      </c>
      <c r="C176">
        <v>4</v>
      </c>
      <c r="D176">
        <v>184</v>
      </c>
      <c r="E176" t="str">
        <f t="shared" si="2"/>
        <v>ABCV-184</v>
      </c>
      <c r="F176" t="s">
        <v>118</v>
      </c>
      <c r="G176" t="s">
        <v>90</v>
      </c>
      <c r="H176" t="s">
        <v>326</v>
      </c>
      <c r="I176">
        <v>1900</v>
      </c>
      <c r="J176" t="s">
        <v>329</v>
      </c>
      <c r="L176" t="s">
        <v>14</v>
      </c>
    </row>
    <row r="177" spans="1:12">
      <c r="A177">
        <v>176</v>
      </c>
      <c r="B177">
        <v>457</v>
      </c>
      <c r="C177">
        <v>4</v>
      </c>
      <c r="D177">
        <v>185</v>
      </c>
      <c r="E177" t="str">
        <f t="shared" si="2"/>
        <v>ABCV-185</v>
      </c>
      <c r="F177" t="s">
        <v>118</v>
      </c>
      <c r="G177" t="s">
        <v>47</v>
      </c>
      <c r="H177" t="s">
        <v>326</v>
      </c>
      <c r="I177">
        <v>1900</v>
      </c>
      <c r="J177" t="s">
        <v>329</v>
      </c>
      <c r="L177" t="s">
        <v>14</v>
      </c>
    </row>
    <row r="178" spans="1:12">
      <c r="A178">
        <v>177</v>
      </c>
      <c r="B178">
        <v>457</v>
      </c>
      <c r="C178">
        <v>4</v>
      </c>
      <c r="D178">
        <v>187</v>
      </c>
      <c r="E178" t="str">
        <f t="shared" si="2"/>
        <v>ABCV-187</v>
      </c>
      <c r="F178" t="s">
        <v>102</v>
      </c>
      <c r="G178" t="s">
        <v>103</v>
      </c>
      <c r="H178" t="s">
        <v>326</v>
      </c>
      <c r="I178">
        <v>1900</v>
      </c>
      <c r="J178" t="s">
        <v>329</v>
      </c>
      <c r="L178" t="s">
        <v>14</v>
      </c>
    </row>
    <row r="179" spans="1:12">
      <c r="A179">
        <v>178</v>
      </c>
      <c r="B179">
        <v>457</v>
      </c>
      <c r="C179">
        <v>4</v>
      </c>
      <c r="D179">
        <v>188</v>
      </c>
      <c r="E179" t="str">
        <f t="shared" si="2"/>
        <v>ABCV-188</v>
      </c>
      <c r="F179" t="s">
        <v>114</v>
      </c>
      <c r="G179" t="s">
        <v>179</v>
      </c>
      <c r="H179" t="s">
        <v>326</v>
      </c>
      <c r="I179">
        <v>1900</v>
      </c>
      <c r="J179" t="s">
        <v>329</v>
      </c>
      <c r="L179" t="s">
        <v>14</v>
      </c>
    </row>
    <row r="180" spans="1:12">
      <c r="A180">
        <v>179</v>
      </c>
      <c r="B180">
        <v>457</v>
      </c>
      <c r="C180">
        <v>4</v>
      </c>
      <c r="D180">
        <v>189</v>
      </c>
      <c r="E180" t="str">
        <f t="shared" si="2"/>
        <v>ABCV-189</v>
      </c>
      <c r="F180" t="s">
        <v>133</v>
      </c>
      <c r="G180" t="s">
        <v>87</v>
      </c>
      <c r="H180" t="s">
        <v>326</v>
      </c>
      <c r="I180">
        <v>1900</v>
      </c>
      <c r="J180" t="s">
        <v>329</v>
      </c>
      <c r="L180" t="s">
        <v>14</v>
      </c>
    </row>
    <row r="181" spans="1:12">
      <c r="A181">
        <v>180</v>
      </c>
      <c r="B181">
        <v>457</v>
      </c>
      <c r="C181">
        <v>4</v>
      </c>
      <c r="D181">
        <v>190</v>
      </c>
      <c r="E181" t="str">
        <f t="shared" si="2"/>
        <v>ABCV-190</v>
      </c>
      <c r="F181" t="s">
        <v>110</v>
      </c>
      <c r="G181" t="s">
        <v>60</v>
      </c>
      <c r="H181" t="s">
        <v>326</v>
      </c>
      <c r="I181">
        <v>1900</v>
      </c>
      <c r="J181" t="s">
        <v>329</v>
      </c>
      <c r="L181" t="s">
        <v>14</v>
      </c>
    </row>
    <row r="182" spans="1:12">
      <c r="A182">
        <v>181</v>
      </c>
      <c r="B182">
        <v>457</v>
      </c>
      <c r="C182">
        <v>4</v>
      </c>
      <c r="D182">
        <v>191</v>
      </c>
      <c r="E182" t="str">
        <f t="shared" si="2"/>
        <v>ABCV-191</v>
      </c>
      <c r="F182" t="s">
        <v>115</v>
      </c>
      <c r="G182" t="s">
        <v>70</v>
      </c>
      <c r="H182" t="s">
        <v>326</v>
      </c>
      <c r="I182">
        <v>1900</v>
      </c>
      <c r="J182" t="s">
        <v>329</v>
      </c>
      <c r="L182" t="s">
        <v>14</v>
      </c>
    </row>
    <row r="183" spans="1:12">
      <c r="A183">
        <v>182</v>
      </c>
      <c r="B183">
        <v>457</v>
      </c>
      <c r="C183">
        <v>4</v>
      </c>
      <c r="D183">
        <v>192</v>
      </c>
      <c r="E183" t="str">
        <f t="shared" si="2"/>
        <v>ABCV-192</v>
      </c>
      <c r="F183" t="s">
        <v>129</v>
      </c>
      <c r="G183" t="s">
        <v>61</v>
      </c>
      <c r="H183" t="s">
        <v>326</v>
      </c>
      <c r="I183">
        <v>1900</v>
      </c>
      <c r="J183" t="s">
        <v>329</v>
      </c>
      <c r="L183" t="s">
        <v>14</v>
      </c>
    </row>
    <row r="184" spans="1:12">
      <c r="A184">
        <v>183</v>
      </c>
      <c r="B184">
        <v>457</v>
      </c>
      <c r="C184">
        <v>4</v>
      </c>
      <c r="D184">
        <v>193</v>
      </c>
      <c r="E184" t="str">
        <f t="shared" si="2"/>
        <v>ABCV-193</v>
      </c>
      <c r="F184" t="s">
        <v>106</v>
      </c>
      <c r="G184" t="s">
        <v>87</v>
      </c>
      <c r="H184" t="s">
        <v>326</v>
      </c>
      <c r="I184">
        <v>1900</v>
      </c>
      <c r="J184" t="s">
        <v>329</v>
      </c>
      <c r="L184" t="s">
        <v>14</v>
      </c>
    </row>
    <row r="185" spans="1:12">
      <c r="A185">
        <v>184</v>
      </c>
      <c r="B185">
        <v>457</v>
      </c>
      <c r="C185">
        <v>4</v>
      </c>
      <c r="D185">
        <v>194</v>
      </c>
      <c r="E185" t="str">
        <f t="shared" si="2"/>
        <v>ABCV-194</v>
      </c>
      <c r="F185" t="s">
        <v>109</v>
      </c>
      <c r="G185" t="s">
        <v>70</v>
      </c>
      <c r="H185" t="s">
        <v>326</v>
      </c>
      <c r="I185">
        <v>1900</v>
      </c>
      <c r="J185" t="s">
        <v>329</v>
      </c>
      <c r="L185" t="s">
        <v>14</v>
      </c>
    </row>
    <row r="186" spans="1:12">
      <c r="A186">
        <v>185</v>
      </c>
      <c r="B186">
        <v>457</v>
      </c>
      <c r="C186">
        <v>4</v>
      </c>
      <c r="D186">
        <v>195</v>
      </c>
      <c r="E186" t="str">
        <f t="shared" si="2"/>
        <v>ABCV-195</v>
      </c>
      <c r="F186" t="s">
        <v>180</v>
      </c>
      <c r="G186" t="s">
        <v>93</v>
      </c>
      <c r="H186" t="s">
        <v>326</v>
      </c>
      <c r="I186">
        <v>1900</v>
      </c>
      <c r="J186" t="s">
        <v>329</v>
      </c>
      <c r="L186" t="s">
        <v>14</v>
      </c>
    </row>
    <row r="187" spans="1:12">
      <c r="A187">
        <v>186</v>
      </c>
      <c r="B187">
        <v>457</v>
      </c>
      <c r="C187">
        <v>4</v>
      </c>
      <c r="D187">
        <v>196</v>
      </c>
      <c r="E187" t="str">
        <f t="shared" si="2"/>
        <v>ABCV-196</v>
      </c>
      <c r="F187" t="s">
        <v>111</v>
      </c>
      <c r="G187" t="s">
        <v>90</v>
      </c>
      <c r="H187" t="s">
        <v>326</v>
      </c>
      <c r="I187">
        <v>1900</v>
      </c>
      <c r="J187" t="s">
        <v>329</v>
      </c>
      <c r="L187" t="s">
        <v>14</v>
      </c>
    </row>
    <row r="188" spans="1:12">
      <c r="A188">
        <v>187</v>
      </c>
      <c r="B188">
        <v>457</v>
      </c>
      <c r="C188">
        <v>4</v>
      </c>
      <c r="D188">
        <v>197</v>
      </c>
      <c r="E188" t="str">
        <f t="shared" si="2"/>
        <v>ABCV-197</v>
      </c>
      <c r="F188" t="s">
        <v>104</v>
      </c>
      <c r="G188" t="s">
        <v>61</v>
      </c>
      <c r="H188" t="s">
        <v>326</v>
      </c>
      <c r="I188">
        <v>1900</v>
      </c>
      <c r="J188" t="s">
        <v>329</v>
      </c>
      <c r="L188" t="s">
        <v>14</v>
      </c>
    </row>
    <row r="189" spans="1:12">
      <c r="A189">
        <v>188</v>
      </c>
      <c r="B189">
        <v>457</v>
      </c>
      <c r="C189">
        <v>4</v>
      </c>
      <c r="D189">
        <v>198</v>
      </c>
      <c r="E189" t="str">
        <f t="shared" si="2"/>
        <v>ABCV-198</v>
      </c>
      <c r="F189" t="s">
        <v>96</v>
      </c>
      <c r="G189" t="s">
        <v>52</v>
      </c>
      <c r="H189" t="s">
        <v>326</v>
      </c>
      <c r="I189">
        <v>1900</v>
      </c>
      <c r="J189" t="s">
        <v>329</v>
      </c>
      <c r="L189" t="s">
        <v>14</v>
      </c>
    </row>
    <row r="190" spans="1:12">
      <c r="A190">
        <v>189</v>
      </c>
      <c r="B190">
        <v>457</v>
      </c>
      <c r="C190">
        <v>4</v>
      </c>
      <c r="D190">
        <v>199</v>
      </c>
      <c r="E190" t="str">
        <f t="shared" si="2"/>
        <v>ABCV-199</v>
      </c>
      <c r="F190" t="s">
        <v>181</v>
      </c>
      <c r="G190" t="s">
        <v>182</v>
      </c>
      <c r="H190" t="s">
        <v>326</v>
      </c>
      <c r="I190">
        <v>1900</v>
      </c>
      <c r="J190" t="s">
        <v>329</v>
      </c>
      <c r="L190" t="s">
        <v>14</v>
      </c>
    </row>
    <row r="191" spans="1:12">
      <c r="A191">
        <v>190</v>
      </c>
      <c r="B191">
        <v>457</v>
      </c>
      <c r="C191">
        <v>4</v>
      </c>
      <c r="D191">
        <v>200</v>
      </c>
      <c r="E191" t="str">
        <f t="shared" si="2"/>
        <v>ABCV-200</v>
      </c>
      <c r="F191" t="s">
        <v>130</v>
      </c>
      <c r="G191" t="s">
        <v>80</v>
      </c>
      <c r="H191" t="s">
        <v>326</v>
      </c>
      <c r="I191">
        <v>1900</v>
      </c>
      <c r="J191" t="s">
        <v>329</v>
      </c>
      <c r="L191" t="s">
        <v>14</v>
      </c>
    </row>
    <row r="192" spans="1:12">
      <c r="A192">
        <v>191</v>
      </c>
      <c r="B192">
        <v>457</v>
      </c>
      <c r="C192">
        <v>4</v>
      </c>
      <c r="D192">
        <v>201</v>
      </c>
      <c r="E192" t="str">
        <f t="shared" si="2"/>
        <v>ABCV-201</v>
      </c>
      <c r="F192" t="s">
        <v>134</v>
      </c>
      <c r="G192" t="s">
        <v>43</v>
      </c>
      <c r="H192" t="s">
        <v>326</v>
      </c>
      <c r="I192">
        <v>1900</v>
      </c>
      <c r="J192" t="s">
        <v>329</v>
      </c>
      <c r="L192" t="s">
        <v>14</v>
      </c>
    </row>
    <row r="193" spans="1:12">
      <c r="A193">
        <v>192</v>
      </c>
      <c r="B193">
        <v>457</v>
      </c>
      <c r="C193">
        <v>4</v>
      </c>
      <c r="D193">
        <v>202</v>
      </c>
      <c r="E193" t="str">
        <f t="shared" si="2"/>
        <v>ABCV-202</v>
      </c>
      <c r="F193" t="s">
        <v>135</v>
      </c>
      <c r="G193" t="s">
        <v>87</v>
      </c>
      <c r="H193" t="s">
        <v>326</v>
      </c>
      <c r="I193">
        <v>1900</v>
      </c>
      <c r="J193" t="s">
        <v>329</v>
      </c>
      <c r="L193" t="s">
        <v>14</v>
      </c>
    </row>
    <row r="194" spans="1:12">
      <c r="A194">
        <v>193</v>
      </c>
      <c r="B194">
        <v>457</v>
      </c>
      <c r="C194">
        <v>4</v>
      </c>
      <c r="D194">
        <v>203</v>
      </c>
      <c r="E194" t="str">
        <f t="shared" si="2"/>
        <v>ABCV-203</v>
      </c>
      <c r="F194" t="s">
        <v>117</v>
      </c>
      <c r="G194" t="s">
        <v>70</v>
      </c>
      <c r="H194" t="s">
        <v>326</v>
      </c>
      <c r="I194">
        <v>1900</v>
      </c>
      <c r="J194" t="s">
        <v>329</v>
      </c>
      <c r="L194" t="s">
        <v>14</v>
      </c>
    </row>
    <row r="195" spans="1:12">
      <c r="A195">
        <v>194</v>
      </c>
      <c r="B195">
        <v>457</v>
      </c>
      <c r="C195">
        <v>4</v>
      </c>
      <c r="D195">
        <v>204</v>
      </c>
      <c r="E195" t="str">
        <f t="shared" ref="E195:E200" si="3">_xlfn.CONCAT("ABCV-",D195)</f>
        <v>ABCV-204</v>
      </c>
      <c r="F195" t="s">
        <v>271</v>
      </c>
      <c r="G195" t="s">
        <v>41</v>
      </c>
      <c r="H195" t="s">
        <v>326</v>
      </c>
      <c r="I195">
        <v>1900</v>
      </c>
      <c r="J195" t="s">
        <v>329</v>
      </c>
      <c r="L195" t="s">
        <v>9</v>
      </c>
    </row>
    <row r="196" spans="1:12">
      <c r="A196">
        <v>195</v>
      </c>
      <c r="B196">
        <v>457</v>
      </c>
      <c r="C196">
        <v>4</v>
      </c>
      <c r="D196">
        <v>205</v>
      </c>
      <c r="E196" t="str">
        <f t="shared" si="3"/>
        <v>ABCV-205</v>
      </c>
      <c r="F196" t="s">
        <v>270</v>
      </c>
      <c r="G196" t="s">
        <v>52</v>
      </c>
      <c r="H196" t="s">
        <v>326</v>
      </c>
      <c r="I196">
        <v>1900</v>
      </c>
      <c r="J196" t="s">
        <v>329</v>
      </c>
      <c r="L196" t="s">
        <v>9</v>
      </c>
    </row>
    <row r="197" spans="1:12">
      <c r="A197">
        <v>196</v>
      </c>
      <c r="B197">
        <v>457</v>
      </c>
      <c r="C197">
        <v>4</v>
      </c>
      <c r="D197">
        <v>206</v>
      </c>
      <c r="E197" t="str">
        <f t="shared" si="3"/>
        <v>ABCV-206</v>
      </c>
      <c r="F197" t="s">
        <v>275</v>
      </c>
      <c r="G197" t="s">
        <v>87</v>
      </c>
      <c r="H197" t="s">
        <v>326</v>
      </c>
      <c r="I197">
        <v>1900</v>
      </c>
      <c r="J197" t="s">
        <v>329</v>
      </c>
      <c r="L197" t="s">
        <v>9</v>
      </c>
    </row>
    <row r="198" spans="1:12">
      <c r="A198">
        <v>197</v>
      </c>
      <c r="B198">
        <v>457</v>
      </c>
      <c r="C198">
        <v>4</v>
      </c>
      <c r="D198">
        <v>207</v>
      </c>
      <c r="E198" t="str">
        <f t="shared" si="3"/>
        <v>ABCV-207</v>
      </c>
      <c r="F198" t="s">
        <v>269</v>
      </c>
      <c r="G198" t="s">
        <v>43</v>
      </c>
      <c r="H198" t="s">
        <v>326</v>
      </c>
      <c r="I198">
        <v>1900</v>
      </c>
      <c r="J198" t="s">
        <v>329</v>
      </c>
      <c r="L198" t="s">
        <v>9</v>
      </c>
    </row>
    <row r="199" spans="1:12">
      <c r="A199">
        <v>198</v>
      </c>
      <c r="B199">
        <v>457</v>
      </c>
      <c r="C199">
        <v>4</v>
      </c>
      <c r="D199">
        <v>208</v>
      </c>
      <c r="E199" t="str">
        <f t="shared" si="3"/>
        <v>ABCV-208</v>
      </c>
      <c r="F199" t="s">
        <v>272</v>
      </c>
      <c r="G199" t="s">
        <v>207</v>
      </c>
      <c r="H199" t="s">
        <v>326</v>
      </c>
      <c r="I199">
        <v>1900</v>
      </c>
      <c r="J199" t="s">
        <v>329</v>
      </c>
      <c r="L199" t="s">
        <v>9</v>
      </c>
    </row>
    <row r="200" spans="1:12">
      <c r="A200">
        <v>199</v>
      </c>
      <c r="B200">
        <v>457</v>
      </c>
      <c r="C200">
        <v>4</v>
      </c>
      <c r="D200">
        <v>209</v>
      </c>
      <c r="E200" t="str">
        <f t="shared" si="3"/>
        <v>ABCV-209</v>
      </c>
      <c r="F200" t="s">
        <v>273</v>
      </c>
      <c r="G200" t="s">
        <v>274</v>
      </c>
      <c r="H200" t="s">
        <v>326</v>
      </c>
      <c r="I200">
        <v>1900</v>
      </c>
      <c r="J200" t="s">
        <v>329</v>
      </c>
      <c r="L200" t="s">
        <v>9</v>
      </c>
    </row>
  </sheetData>
  <phoneticPr fontId="29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6-7 třída DÍVKY</vt:lpstr>
      <vt:lpstr>6-7 třída KLUCI</vt:lpstr>
      <vt:lpstr>8-9 třída DÍVKY</vt:lpstr>
      <vt:lpstr>8-9 třída KLUCI</vt:lpstr>
      <vt:lpstr>Zkratky ZŠ</vt:lpstr>
      <vt:lpstr>Bodovací tabulka</vt:lpstr>
      <vt:lpstr>import</vt:lpstr>
      <vt:lpstr>'6-7 třída DÍVKY'!__xlnm._FilterDatabase</vt:lpstr>
      <vt:lpstr>'6-7 třída KLUCI'!__xlnm._FilterDatabase</vt:lpstr>
      <vt:lpstr>'8-9 třída DÍVKY'!__xlnm._FilterDatabase</vt:lpstr>
      <vt:lpstr>'8-9 třída KLUCI'!__xlnm._FilterDatabase</vt:lpstr>
      <vt:lpstr>'Zkratky ZŠ'!__xlnm._FilterDatabase</vt:lpstr>
      <vt:lpstr>'Zkratky ZŠ'!Oblast_tisku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Autumnbreeze</dc:creator>
  <cp:lastModifiedBy>Kola soutez</cp:lastModifiedBy>
  <cp:revision>17</cp:revision>
  <cp:lastPrinted>2024-05-23T12:09:35Z</cp:lastPrinted>
  <dcterms:created xsi:type="dcterms:W3CDTF">2015-06-05T16:19:34Z</dcterms:created>
  <dcterms:modified xsi:type="dcterms:W3CDTF">2024-05-23T12:26:15Z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